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X:\Depositary rulebook\HHRF - consolidated returns Depositary\Depo returns template\Depo Return Final Docs\Depositary Return - 03_03_2026\"/>
    </mc:Choice>
  </mc:AlternateContent>
  <xr:revisionPtr revIDLastSave="0" documentId="13_ncr:1_{754DD698-67B6-4FEE-BC5A-5FCC5A436B83}" xr6:coauthVersionLast="47" xr6:coauthVersionMax="47" xr10:uidLastSave="{00000000-0000-0000-0000-000000000000}"/>
  <workbookProtection workbookAlgorithmName="SHA-512" workbookHashValue="8BlqjaF/u9fPbVhZrjmu/Ng4hjPvTYvAuW7BHdbLmYaVGqx3Gh+S7W6b8vy5FPdi01dWHzVb8gxEm5X2L5VbAw==" workbookSaltValue="IcqkIj0bw/V+UC1LhBoVkA==" workbookSpinCount="100000" lockStructure="1"/>
  <bookViews>
    <workbookView xWindow="-28920" yWindow="-120" windowWidth="29040" windowHeight="15720" tabRatio="745" xr2:uid="{9FC6F1DF-A8D2-47E9-A3B8-E07DC77D539F}"/>
  </bookViews>
  <sheets>
    <sheet name="Cover Sheet" sheetId="28" r:id="rId1"/>
    <sheet name="Representation Sheet" sheetId="4" r:id="rId2"/>
    <sheet name="Custody Sheet" sheetId="35" r:id="rId3"/>
    <sheet name="List of Sub-Custodian Sheet" sheetId="25" r:id="rId4"/>
    <sheet name="Capital Requirement Sheet" sheetId="34" r:id="rId5"/>
    <sheet name="Financial Data Sheet" sheetId="23" r:id="rId6"/>
    <sheet name="Own Funds Sheet" sheetId="2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5" l="1"/>
  <c r="G7" i="35"/>
  <c r="I8" i="35"/>
  <c r="J8" i="35"/>
  <c r="I9" i="35"/>
  <c r="J9" i="35"/>
  <c r="F11" i="35"/>
  <c r="G11" i="35"/>
  <c r="I12" i="35"/>
  <c r="J12" i="35"/>
  <c r="I13" i="35"/>
  <c r="J13" i="35"/>
  <c r="F15" i="35"/>
  <c r="G15" i="35"/>
  <c r="I16" i="35"/>
  <c r="J16" i="35"/>
  <c r="I17" i="35"/>
  <c r="J17" i="35"/>
  <c r="F18" i="35"/>
  <c r="G18" i="35"/>
  <c r="I19" i="35"/>
  <c r="J19" i="35"/>
  <c r="I20" i="35"/>
  <c r="J20" i="35"/>
  <c r="F21" i="35"/>
  <c r="G21" i="35"/>
  <c r="I22" i="35"/>
  <c r="J22" i="35"/>
  <c r="I23" i="35"/>
  <c r="J23" i="35"/>
  <c r="F24" i="35"/>
  <c r="G24" i="35"/>
  <c r="I25" i="35"/>
  <c r="J25" i="35"/>
  <c r="I26" i="35"/>
  <c r="J26" i="35"/>
  <c r="F28" i="35"/>
  <c r="G28" i="35"/>
  <c r="H28" i="35"/>
  <c r="I29" i="35"/>
  <c r="J29" i="35"/>
  <c r="I30" i="35"/>
  <c r="J30" i="35"/>
  <c r="F31" i="35"/>
  <c r="G31" i="35"/>
  <c r="H31" i="35"/>
  <c r="I32" i="35"/>
  <c r="J32" i="35"/>
  <c r="I33" i="35"/>
  <c r="J33" i="35"/>
  <c r="F34" i="35"/>
  <c r="G34" i="35"/>
  <c r="H34" i="35"/>
  <c r="I35" i="35"/>
  <c r="J35" i="35"/>
  <c r="I36" i="35"/>
  <c r="J36" i="35"/>
  <c r="H37" i="35"/>
  <c r="I37" i="35"/>
  <c r="J37" i="35"/>
  <c r="I39" i="35"/>
  <c r="J39" i="35"/>
  <c r="I41" i="35"/>
  <c r="J41" i="35"/>
  <c r="I42" i="35"/>
  <c r="J42" i="35"/>
  <c r="I43" i="35"/>
  <c r="J43" i="35"/>
  <c r="I44" i="35"/>
  <c r="J44" i="35"/>
  <c r="F45" i="35"/>
  <c r="F40" i="35" s="1"/>
  <c r="F38" i="35" s="1"/>
  <c r="G45" i="35"/>
  <c r="G40" i="35" s="1"/>
  <c r="G38" i="35" s="1"/>
  <c r="H46" i="35"/>
  <c r="I46" i="35"/>
  <c r="J46" i="35"/>
  <c r="H47" i="35"/>
  <c r="I47" i="35"/>
  <c r="J47" i="35"/>
  <c r="H48" i="35"/>
  <c r="I48" i="35"/>
  <c r="J48" i="35"/>
  <c r="H49" i="35"/>
  <c r="I49" i="35"/>
  <c r="J49" i="35"/>
  <c r="F50" i="35"/>
  <c r="G50" i="35"/>
  <c r="I51" i="35"/>
  <c r="J51" i="35"/>
  <c r="F52" i="35"/>
  <c r="G52" i="35"/>
  <c r="I53" i="35"/>
  <c r="J53" i="35"/>
  <c r="I54" i="35"/>
  <c r="J54" i="35"/>
  <c r="I55" i="35"/>
  <c r="J55" i="35"/>
  <c r="I56" i="35"/>
  <c r="J56" i="35"/>
  <c r="H57" i="35"/>
  <c r="I57" i="35"/>
  <c r="J57" i="35"/>
  <c r="F58" i="35"/>
  <c r="G58" i="35"/>
  <c r="I59" i="35"/>
  <c r="J59" i="35"/>
  <c r="I60" i="35"/>
  <c r="J60" i="35"/>
  <c r="H61" i="35"/>
  <c r="I61" i="35"/>
  <c r="J61" i="35"/>
  <c r="I62" i="35"/>
  <c r="J62" i="35"/>
  <c r="F64" i="35"/>
  <c r="G64" i="35"/>
  <c r="F66" i="35"/>
  <c r="G66" i="35"/>
  <c r="I67" i="35"/>
  <c r="J67" i="35"/>
  <c r="I68" i="35"/>
  <c r="J68" i="35"/>
  <c r="F69" i="35"/>
  <c r="G69" i="35"/>
  <c r="I70" i="35"/>
  <c r="J70" i="35"/>
  <c r="I71" i="35"/>
  <c r="J71" i="35"/>
  <c r="F72" i="35"/>
  <c r="G72" i="35"/>
  <c r="I73" i="35"/>
  <c r="J73" i="35"/>
  <c r="I74" i="35"/>
  <c r="J74" i="35"/>
  <c r="F75" i="35"/>
  <c r="G75" i="35"/>
  <c r="I76" i="35"/>
  <c r="J76" i="35"/>
  <c r="I77" i="35"/>
  <c r="J77" i="35"/>
  <c r="F78" i="35"/>
  <c r="G78" i="35"/>
  <c r="I79" i="35"/>
  <c r="J79" i="35"/>
  <c r="I80" i="35"/>
  <c r="J80" i="35"/>
  <c r="I81" i="35"/>
  <c r="J81" i="35"/>
  <c r="I82" i="35"/>
  <c r="J82" i="35"/>
  <c r="F100" i="35"/>
  <c r="I97" i="35"/>
  <c r="F95" i="35"/>
  <c r="I92" i="35"/>
  <c r="H86" i="35"/>
  <c r="B2" i="34"/>
  <c r="D156" i="26"/>
  <c r="D154" i="26" s="1"/>
  <c r="D150" i="26"/>
  <c r="D145" i="26"/>
  <c r="D139" i="26"/>
  <c r="D138" i="26" s="1"/>
  <c r="D119" i="26"/>
  <c r="D118" i="26" s="1"/>
  <c r="D117" i="26" s="1"/>
  <c r="D45" i="26"/>
  <c r="D24" i="26"/>
  <c r="D25" i="26" s="1"/>
  <c r="D177" i="26"/>
  <c r="D183" i="26"/>
  <c r="D181" i="26" s="1"/>
  <c r="D206" i="26"/>
  <c r="D209" i="26"/>
  <c r="D212" i="26"/>
  <c r="D13" i="34"/>
  <c r="M20" i="4"/>
  <c r="M45" i="4"/>
  <c r="M43" i="4"/>
  <c r="M36" i="4"/>
  <c r="D12" i="34"/>
  <c r="D39" i="23"/>
  <c r="D22" i="23"/>
  <c r="D15" i="23"/>
  <c r="D18" i="23" s="1"/>
  <c r="F27" i="35" l="1"/>
  <c r="F14" i="35" s="1"/>
  <c r="F10" i="35" s="1"/>
  <c r="F63" i="35" s="1"/>
  <c r="F85" i="35" s="1"/>
  <c r="G27" i="35"/>
  <c r="G14" i="35" s="1"/>
  <c r="G10" i="35" s="1"/>
  <c r="G63" i="35" s="1"/>
  <c r="G85" i="35" s="1"/>
  <c r="G65" i="35"/>
  <c r="F65" i="35"/>
  <c r="D205" i="26"/>
  <c r="D23" i="23"/>
  <c r="D25" i="23" s="1"/>
  <c r="D29" i="23" s="1"/>
  <c r="D31" i="23" s="1"/>
  <c r="D27" i="26" s="1"/>
  <c r="C11" i="34"/>
  <c r="C14" i="34" s="1"/>
  <c r="C15" i="34" s="1"/>
  <c r="M49" i="4"/>
  <c r="D40" i="23" l="1"/>
  <c r="D29" i="26" s="1"/>
  <c r="D28" i="26"/>
  <c r="E4" i="4"/>
  <c r="D10" i="34"/>
  <c r="D9" i="34"/>
  <c r="C5" i="34"/>
  <c r="K83" i="4"/>
  <c r="H83" i="4"/>
  <c r="K80" i="4"/>
  <c r="K75" i="4"/>
  <c r="H75" i="4"/>
  <c r="K72" i="4"/>
  <c r="D26" i="26" l="1"/>
  <c r="M12" i="4"/>
  <c r="M8" i="4"/>
  <c r="C5" i="23" l="1"/>
  <c r="A7" i="26"/>
  <c r="A6" i="26" l="1"/>
  <c r="M65" i="4" l="1"/>
  <c r="C10" i="25" l="1"/>
  <c r="D10" i="28"/>
  <c r="C2" i="23" l="1"/>
  <c r="A5" i="26" l="1"/>
  <c r="A4" i="26"/>
  <c r="E12" i="23"/>
  <c r="E13" i="23"/>
  <c r="E14" i="23"/>
  <c r="E16" i="23"/>
  <c r="E17" i="23"/>
  <c r="E20" i="23"/>
  <c r="E21" i="23"/>
  <c r="E24" i="23"/>
  <c r="E26" i="23"/>
  <c r="E27" i="23"/>
  <c r="E28" i="23"/>
  <c r="E30" i="23"/>
  <c r="E32" i="23"/>
  <c r="E34" i="23"/>
  <c r="E35" i="23"/>
  <c r="E36" i="23"/>
  <c r="E37" i="23"/>
  <c r="E38" i="23"/>
  <c r="E42" i="23"/>
  <c r="E43" i="23"/>
  <c r="E44" i="23"/>
  <c r="E46" i="23"/>
  <c r="E47" i="23"/>
  <c r="E48" i="23"/>
  <c r="E49" i="23"/>
  <c r="E50" i="23"/>
  <c r="E11" i="23"/>
  <c r="D5" i="25" l="1"/>
  <c r="D16" i="28"/>
  <c r="D15" i="28"/>
  <c r="D14" i="28"/>
  <c r="D13" i="28"/>
  <c r="D12" i="28"/>
  <c r="D11" i="28"/>
  <c r="D9" i="28"/>
  <c r="A1" i="28"/>
  <c r="B212" i="26" l="1"/>
  <c r="B213" i="26" s="1"/>
  <c r="B209" i="26"/>
  <c r="B211" i="26" s="1"/>
  <c r="B206" i="26"/>
  <c r="B207" i="26" s="1"/>
  <c r="D188" i="26"/>
  <c r="D187" i="26" s="1"/>
  <c r="B183" i="26"/>
  <c r="B182" i="26"/>
  <c r="B180" i="26"/>
  <c r="B179" i="26"/>
  <c r="B178" i="26"/>
  <c r="D93" i="26"/>
  <c r="B88" i="26"/>
  <c r="B109" i="26" s="1"/>
  <c r="D72" i="26"/>
  <c r="D68" i="26" s="1"/>
  <c r="B67" i="26"/>
  <c r="B84" i="26" s="1"/>
  <c r="D50" i="26"/>
  <c r="D41" i="26"/>
  <c r="D35" i="26"/>
  <c r="D19" i="26"/>
  <c r="D15" i="26" s="1"/>
  <c r="B14" i="26"/>
  <c r="B64" i="26" s="1"/>
  <c r="D114" i="26" l="1"/>
  <c r="B80" i="26"/>
  <c r="D89" i="26"/>
  <c r="D107" i="26"/>
  <c r="D83" i="26" s="1"/>
  <c r="D85" i="26" s="1"/>
  <c r="D55" i="26" s="1"/>
  <c r="D200" i="26"/>
  <c r="B85" i="26"/>
  <c r="B106" i="26"/>
  <c r="B98" i="26"/>
  <c r="B107" i="26"/>
  <c r="B86" i="26"/>
  <c r="B99" i="26"/>
  <c r="B108" i="26"/>
  <c r="B208" i="26"/>
  <c r="B89" i="26"/>
  <c r="B101" i="26"/>
  <c r="B100" i="26"/>
  <c r="B103" i="26"/>
  <c r="B78" i="26"/>
  <c r="B104" i="26"/>
  <c r="B30" i="26"/>
  <c r="B79" i="26"/>
  <c r="B105" i="26"/>
  <c r="B214" i="26"/>
  <c r="B57" i="26"/>
  <c r="B31" i="26"/>
  <c r="B45" i="26"/>
  <c r="B58" i="26"/>
  <c r="B60" i="26"/>
  <c r="B81" i="26"/>
  <c r="B87" i="26"/>
  <c r="B210" i="26"/>
  <c r="B24" i="26"/>
  <c r="B34" i="26"/>
  <c r="B41" i="26"/>
  <c r="B54" i="26"/>
  <c r="B61" i="26"/>
  <c r="B82" i="26"/>
  <c r="B102" i="26"/>
  <c r="B65" i="26"/>
  <c r="D201" i="26"/>
  <c r="D61" i="26" s="1"/>
  <c r="B15" i="26"/>
  <c r="B32" i="26"/>
  <c r="B59" i="26"/>
  <c r="B66" i="26"/>
  <c r="B33" i="26"/>
  <c r="B35" i="26"/>
  <c r="B48" i="26"/>
  <c r="B55" i="26"/>
  <c r="B68" i="26"/>
  <c r="B83" i="26"/>
  <c r="B29" i="26"/>
  <c r="B49" i="26"/>
  <c r="B62" i="26"/>
  <c r="B50" i="26"/>
  <c r="B56" i="26"/>
  <c r="B63" i="26"/>
  <c r="B77" i="26"/>
  <c r="B97" i="26" l="1"/>
  <c r="B93" i="26"/>
  <c r="B92" i="26"/>
  <c r="B90" i="26"/>
  <c r="D14" i="26"/>
  <c r="D202" i="26"/>
  <c r="D88" i="26"/>
  <c r="D67" i="26"/>
  <c r="B52" i="26"/>
  <c r="B51" i="26"/>
  <c r="B53" i="26"/>
  <c r="B195" i="26"/>
  <c r="B194" i="26"/>
  <c r="B69" i="26"/>
  <c r="B76" i="26"/>
  <c r="B72" i="26"/>
  <c r="B71" i="26"/>
  <c r="B19" i="26"/>
  <c r="B18" i="26"/>
  <c r="B23" i="26"/>
  <c r="B16" i="26"/>
  <c r="B43" i="26"/>
  <c r="B42" i="26"/>
  <c r="B44" i="26"/>
  <c r="B46" i="26"/>
  <c r="B47" i="26"/>
  <c r="B25" i="26"/>
  <c r="B190" i="26"/>
  <c r="B189" i="26"/>
  <c r="B26" i="26"/>
  <c r="B191" i="26"/>
  <c r="B36" i="26"/>
  <c r="B39" i="26"/>
  <c r="B38" i="26"/>
  <c r="B40" i="26"/>
  <c r="B37" i="26"/>
  <c r="B96" i="26" l="1"/>
  <c r="B95" i="26"/>
  <c r="B94" i="26"/>
  <c r="D167" i="26"/>
  <c r="D203" i="26"/>
  <c r="D13" i="26"/>
  <c r="D169" i="26" s="1"/>
  <c r="D12" i="26"/>
  <c r="D166" i="26" s="1"/>
  <c r="B75" i="26"/>
  <c r="B74" i="26"/>
  <c r="B73" i="26"/>
  <c r="B27" i="26"/>
  <c r="B28" i="26"/>
  <c r="B192" i="26"/>
  <c r="B188" i="26"/>
  <c r="B185" i="26"/>
  <c r="B184" i="26"/>
  <c r="B22" i="26"/>
  <c r="B21" i="26"/>
  <c r="B20" i="26"/>
  <c r="D171" i="26" l="1"/>
  <c r="D170" i="26"/>
  <c r="D168" i="26"/>
  <c r="E8" i="25"/>
  <c r="M16" i="4" l="1"/>
  <c r="M34" i="4" l="1"/>
  <c r="M32" i="4"/>
  <c r="M14" i="4"/>
  <c r="M10" i="4"/>
</calcChain>
</file>

<file path=xl/sharedStrings.xml><?xml version="1.0" encoding="utf-8"?>
<sst xmlns="http://schemas.openxmlformats.org/spreadsheetml/2006/main" count="744" uniqueCount="582">
  <si>
    <t xml:space="preserve"> </t>
  </si>
  <si>
    <t>INVESTMENT SERVICES RULES FOR INVESTMENT SERVICES PROVIDERS</t>
  </si>
  <si>
    <t>Financial Return for Depositaries</t>
  </si>
  <si>
    <t>0010</t>
  </si>
  <si>
    <t>Document type</t>
  </si>
  <si>
    <t>0020</t>
  </si>
  <si>
    <t>Licence Holder Code</t>
  </si>
  <si>
    <t>0030</t>
  </si>
  <si>
    <t>Licence type</t>
  </si>
  <si>
    <t>0040</t>
  </si>
  <si>
    <t>Currency in which accounts are reported</t>
  </si>
  <si>
    <t>EUR</t>
  </si>
  <si>
    <t>GBP</t>
  </si>
  <si>
    <t>USD</t>
  </si>
  <si>
    <t>Depo Lite + Recognised Fund Administrator</t>
  </si>
  <si>
    <t>Depo Lite + Investment Firm</t>
  </si>
  <si>
    <t>Depositary </t>
  </si>
  <si>
    <t>Unaudited</t>
  </si>
  <si>
    <t>Depositary + Investment Firm</t>
  </si>
  <si>
    <t>Audited</t>
  </si>
  <si>
    <t>Depositary + Credit Institutions</t>
  </si>
  <si>
    <t>Depositary + Investment Firm + Credit Institution</t>
  </si>
  <si>
    <t>AUDITED ANNUAL FINANCIAL RETURN</t>
  </si>
  <si>
    <t>INTERIM FINANCIAL RETURN</t>
  </si>
  <si>
    <t>Validation Checks</t>
  </si>
  <si>
    <t xml:space="preserve">Level of application </t>
  </si>
  <si>
    <t>Individual</t>
  </si>
  <si>
    <t>Consolidated</t>
  </si>
  <si>
    <t>Signed on behalf of licence holder by :</t>
  </si>
  <si>
    <t>Signed:</t>
  </si>
  <si>
    <t>Date:</t>
  </si>
  <si>
    <t>(Director/ Authorised Signatory)</t>
  </si>
  <si>
    <t>Name:</t>
  </si>
  <si>
    <t>Representations</t>
  </si>
  <si>
    <t>Prudential Confirmations</t>
  </si>
  <si>
    <t xml:space="preserve">We the undersigned authorised signatories confirm that: </t>
  </si>
  <si>
    <t>YES</t>
  </si>
  <si>
    <t>i.</t>
  </si>
  <si>
    <t>NO</t>
  </si>
  <si>
    <t>ii.</t>
  </si>
  <si>
    <t>iii.</t>
  </si>
  <si>
    <t>iv.</t>
  </si>
  <si>
    <t>All matters (including contingent liabilities, claims and litigation) which might reasonably be expected to have a material effect on the licence holder's financial position at the date of submission of these statements, have been declared herewith or notified in writing to MFSA.</t>
  </si>
  <si>
    <t>Complaints emanating from Depositary business</t>
  </si>
  <si>
    <t>We the undersigned authorised signatories further confirm that during the reporting period:</t>
  </si>
  <si>
    <t>Total</t>
  </si>
  <si>
    <t xml:space="preserve">Number of complaints during the most recent quarter: </t>
  </si>
  <si>
    <t>Number of resolved complaints during reporting period</t>
  </si>
  <si>
    <t xml:space="preserve">i. </t>
  </si>
  <si>
    <t xml:space="preserve">the EU Regulations applicable to Investment Services Licence Holders and their respective Regulatory and/ or Implementing Technical Standards and Guidelines issued by the respective European Supervisor Authorities (ESAs); </t>
  </si>
  <si>
    <t xml:space="preserve">ii. </t>
  </si>
  <si>
    <t xml:space="preserve">iii. </t>
  </si>
  <si>
    <t xml:space="preserve">iv. </t>
  </si>
  <si>
    <t xml:space="preserve">we have notified the Malta Financial Services Authority of any breaches/notifications, approvals or other regulatory requirements as applicable to the Rules, and all matters which may influence its decision to allow the licence to continue. </t>
  </si>
  <si>
    <t>Except for the following:</t>
  </si>
  <si>
    <t>Date</t>
  </si>
  <si>
    <t>Name &amp; Surname</t>
  </si>
  <si>
    <t>Capacity</t>
  </si>
  <si>
    <t>ERROR</t>
  </si>
  <si>
    <t xml:space="preserve">Custody Sheet  - Sheet submission on a quarterly basis. </t>
  </si>
  <si>
    <r>
      <t>N.B. :</t>
    </r>
    <r>
      <rPr>
        <i/>
        <sz val="16"/>
        <color theme="1"/>
        <rFont val="Calibri"/>
        <family val="2"/>
      </rPr>
      <t xml:space="preserve"> Any of the below data fields which are marked in blue require manual input.</t>
    </r>
    <r>
      <rPr>
        <b/>
        <i/>
        <sz val="16"/>
        <color theme="1"/>
        <rFont val="Calibri"/>
        <family val="2"/>
      </rPr>
      <t xml:space="preserve"> </t>
    </r>
  </si>
  <si>
    <r>
      <rPr>
        <b/>
        <i/>
        <sz val="16"/>
        <color rgb="FF000000"/>
        <rFont val="Calibri"/>
        <family val="2"/>
      </rPr>
      <t xml:space="preserve">N.B. : </t>
    </r>
    <r>
      <rPr>
        <i/>
        <sz val="16"/>
        <color rgb="FF000000"/>
        <rFont val="Calibri"/>
        <family val="2"/>
      </rPr>
      <t xml:space="preserve">A '0' should be entered for NIL values. </t>
    </r>
  </si>
  <si>
    <t>Explanations</t>
  </si>
  <si>
    <t>Number of clients</t>
  </si>
  <si>
    <t>Total Assets held under Custody [at end of reporting period]</t>
  </si>
  <si>
    <t>Held directly</t>
  </si>
  <si>
    <t>Assets under Custody of AIFs (Full Depositary, including NAIFs)</t>
  </si>
  <si>
    <t>Total Assets under Custody of AIFs (Full Depositary, including NAIFs)</t>
  </si>
  <si>
    <t>Malta domiciled AIFs</t>
  </si>
  <si>
    <t>EU domiciled AIFs (other than Malta)</t>
  </si>
  <si>
    <t>France</t>
  </si>
  <si>
    <t>Germany</t>
  </si>
  <si>
    <t>Ireland</t>
  </si>
  <si>
    <t>Luxembourg</t>
  </si>
  <si>
    <t>Other countries</t>
  </si>
  <si>
    <t>Assets under Custody of AIFs (Depositary Lite)</t>
  </si>
  <si>
    <t>Total Assets under Custody of AIFs  (Depositary Lite)</t>
  </si>
  <si>
    <t>Assets under Custody of UCITS</t>
  </si>
  <si>
    <t>Total Assets under Custody of UCITS</t>
  </si>
  <si>
    <t>Malta domiciled UCITS</t>
  </si>
  <si>
    <t>EU domiciled UCITS (other than Malta)</t>
  </si>
  <si>
    <t xml:space="preserve">Assets under Custody of Professional Investor Funds and other Malta domiciled Investment Funds </t>
  </si>
  <si>
    <t>Total Assets under Custody of Professional Investor Funds and other Malta domiciled Investment Funds (other than UCITS and AIFs as reported above)</t>
  </si>
  <si>
    <t xml:space="preserve">Managed by Non_EU AIFMs </t>
  </si>
  <si>
    <t>Assets under Custody of Non-Malta Investor Funds (other than UCITS and AIFs as reported above)</t>
  </si>
  <si>
    <t>Total Assets under Custody of Investment Funds</t>
  </si>
  <si>
    <t>Total AIFs Assets under Custody for the purpose of article 21(5) AIFMD II</t>
  </si>
  <si>
    <t>Ownership of Custodised Assets of Other Clients</t>
  </si>
  <si>
    <t>Total Ownership of Custodised Assets of Other Clients</t>
  </si>
  <si>
    <t>Pension Funds</t>
  </si>
  <si>
    <r>
      <t xml:space="preserve">of which </t>
    </r>
    <r>
      <rPr>
        <sz val="14"/>
        <color theme="1"/>
        <rFont val="Calibri"/>
        <family val="2"/>
      </rPr>
      <t>Domiciled in Malta</t>
    </r>
  </si>
  <si>
    <r>
      <t xml:space="preserve">of which </t>
    </r>
    <r>
      <rPr>
        <sz val="14"/>
        <color theme="1"/>
        <rFont val="Calibri"/>
        <family val="2"/>
      </rPr>
      <t>Domiciled in other countries</t>
    </r>
  </si>
  <si>
    <t>Insurance Companies</t>
  </si>
  <si>
    <t>Financial Institutions</t>
  </si>
  <si>
    <t>Financial Vehicle Corporations</t>
  </si>
  <si>
    <t>Investment Firms</t>
  </si>
  <si>
    <t>Other Assets under Custody for third parties not reported above</t>
  </si>
  <si>
    <t>Comment Box</t>
  </si>
  <si>
    <t>Amount in Euro (€)</t>
  </si>
  <si>
    <t>ISA-related Revenue</t>
  </si>
  <si>
    <t>Custody Fees for safekeeping, cashflow monitoring and investment restriction monitoring.</t>
  </si>
  <si>
    <t>Retail clients</t>
  </si>
  <si>
    <t>Professional clients</t>
  </si>
  <si>
    <t>Collective Investment Schemes</t>
  </si>
  <si>
    <t>Other (e.g. Connected companies)</t>
  </si>
  <si>
    <t>Other ISA related revenue*</t>
  </si>
  <si>
    <t>Non-ISA related revenue**</t>
  </si>
  <si>
    <t>Total Revenue</t>
  </si>
  <si>
    <t xml:space="preserve"> Revenue reserves as per the previous year's audited financial statements</t>
  </si>
  <si>
    <t>Operating Expenses</t>
  </si>
  <si>
    <t>Exceptional Items of expenditure: Allowed by MFSA****</t>
  </si>
  <si>
    <t>Exceptional Items of expenditure: Other</t>
  </si>
  <si>
    <t xml:space="preserve">Total Operating Expenses </t>
  </si>
  <si>
    <t>Gross Profit</t>
  </si>
  <si>
    <t>Administrative Expenses</t>
  </si>
  <si>
    <t>Operating Profit (loss)</t>
  </si>
  <si>
    <t>Finance Income</t>
  </si>
  <si>
    <t xml:space="preserve">Finance Cost </t>
  </si>
  <si>
    <t>Fair value through Profit or Loss</t>
  </si>
  <si>
    <t xml:space="preserve">Profit (Loss) before tax </t>
  </si>
  <si>
    <t>Tax (expense) income</t>
  </si>
  <si>
    <t xml:space="preserve">Profit (Loss) after tax </t>
  </si>
  <si>
    <t>Kindly input the profits which have been verified by persons independent of the institution that are responsible for the auditing of the accounts of that institution</t>
  </si>
  <si>
    <t>Other Comprehensive Income</t>
  </si>
  <si>
    <t>Fair value movements on Intangible Assets</t>
  </si>
  <si>
    <t>Gain/Loss on revaluation of available for sale Financial Assets</t>
  </si>
  <si>
    <t>Other items of income and expense included in other comprehensive income</t>
  </si>
  <si>
    <t>Tax income/expense relating to components of other comprehensive income</t>
  </si>
  <si>
    <t>Total Other Comprehensive Income</t>
  </si>
  <si>
    <t>Total Comprehensive Income</t>
  </si>
  <si>
    <t>Additional Details</t>
  </si>
  <si>
    <t>Additonal Details*</t>
  </si>
  <si>
    <t>* Details of 'Other-ISA related revenue':</t>
  </si>
  <si>
    <t>** Details of 'Non-ISA related revenue':</t>
  </si>
  <si>
    <t>*** Details of 'Exceptional Items of expenditure Allowed by the MFSA':</t>
  </si>
  <si>
    <t>Movement effected through the statement of changes in Equity</t>
  </si>
  <si>
    <t xml:space="preserve">Movement effected through the statement of changes in Equity </t>
  </si>
  <si>
    <t>Dividends: Paid</t>
  </si>
  <si>
    <t>Dividends: Proposed but not paid</t>
  </si>
  <si>
    <t xml:space="preserve">Total Assets </t>
  </si>
  <si>
    <t xml:space="preserve">Total Liabilities </t>
  </si>
  <si>
    <t>Total Own Funds</t>
  </si>
  <si>
    <t>Fixed Overhead Requirement</t>
  </si>
  <si>
    <t>Initial Capital</t>
  </si>
  <si>
    <t/>
  </si>
  <si>
    <t>Table of Contents:</t>
  </si>
  <si>
    <t>C 01.00 - Own Funds (CA1)</t>
  </si>
  <si>
    <t>C 02.00 - Own Funds Requirements (CA2)</t>
  </si>
  <si>
    <t>C 03.00 - Capital Ratios And Capital Levels (CA3)</t>
  </si>
  <si>
    <t>C 04.00 - Memorandum Items (CA4)</t>
  </si>
  <si>
    <t>C 01.00 - OWN FUNDS (CA1)</t>
  </si>
  <si>
    <t>Rows</t>
  </si>
  <si>
    <t>Item</t>
  </si>
  <si>
    <t>Label</t>
  </si>
  <si>
    <t>Amount</t>
  </si>
  <si>
    <t>OWN FUNDS</t>
  </si>
  <si>
    <t>1.1</t>
  </si>
  <si>
    <t>TIER 1 CAPITAL</t>
  </si>
  <si>
    <t>COMMON EQUITY TIER 1 CAPITAL</t>
  </si>
  <si>
    <t>Capital instruments eligible as CET1 Capital</t>
  </si>
  <si>
    <t xml:space="preserve">Paid up capital instruments </t>
  </si>
  <si>
    <t>1.1.1.1.2*</t>
  </si>
  <si>
    <t>Memorandum item: Capital instruments not eligible</t>
  </si>
  <si>
    <t>Share premium</t>
  </si>
  <si>
    <t>(-) Own CET1 instruments</t>
  </si>
  <si>
    <t>(-) Direct holdings of CET1 instruments</t>
  </si>
  <si>
    <t>(-) Indirect holdings of CET1 instruments</t>
  </si>
  <si>
    <t>(-) Synthetic holdings of CET1 instruments</t>
  </si>
  <si>
    <t>(-) Actual or contingent obligations to purchase own CET1 instruments</t>
  </si>
  <si>
    <t>Retained earnings</t>
  </si>
  <si>
    <t>Previous years retained earnings</t>
  </si>
  <si>
    <t>Profit or loss eligible</t>
  </si>
  <si>
    <t>Profit or loss attributable to owners of the parent</t>
  </si>
  <si>
    <t>(-) Part of interim or year-end profit not eligible</t>
  </si>
  <si>
    <t>Accumulated other comprehensive income</t>
  </si>
  <si>
    <t>Other reserves</t>
  </si>
  <si>
    <t>Funds for general banking risk</t>
  </si>
  <si>
    <t>Transitional adjustments due to grandfathered CET1 Capital instruments</t>
  </si>
  <si>
    <t>Minority interest given recognition in CET1 capital</t>
  </si>
  <si>
    <t>Transitional adjustments due to additional minority interests</t>
  </si>
  <si>
    <t>250</t>
  </si>
  <si>
    <t>Adjustments to CET1 due to prudential filters</t>
  </si>
  <si>
    <t>(-) Increases in equity resulting from securitised assets</t>
  </si>
  <si>
    <t>Cash flow hedge reserve</t>
  </si>
  <si>
    <t>Cumulative gains and losses due to changes in own credit risk on fair valued liabilities</t>
  </si>
  <si>
    <t>Fair value gains and losses arising from the institution's own credit risk related to derivative liabilities</t>
  </si>
  <si>
    <t>(-) Value adjustments due to the requirements for prudent valuation</t>
  </si>
  <si>
    <t>(-) Goodwill</t>
  </si>
  <si>
    <t>(-) Goodwill accounted for as intangible asset</t>
  </si>
  <si>
    <t>(-) Goodwill included in the valuation of significant investments</t>
  </si>
  <si>
    <t>Deferred tax liabilities associated to goodwill</t>
  </si>
  <si>
    <t>(-) Other intangible assets</t>
  </si>
  <si>
    <t>(-) Other intangible assets gross amount</t>
  </si>
  <si>
    <t>Deferred tax liabilities associated to other intangible assets</t>
  </si>
  <si>
    <t>(-) Deferred tax assets that rely on future profitability and do not arise from temporary differences net of associated tax liabilities</t>
  </si>
  <si>
    <t>(-) IRB shortfall of credit risk adjustments to expected losses</t>
  </si>
  <si>
    <t>(-)Defined benefit pension fund assets</t>
  </si>
  <si>
    <t>(-)Defined benefit pension fund assets gross amount</t>
  </si>
  <si>
    <t>Deferred tax liabilities associated to defined benefit pension fund assets</t>
  </si>
  <si>
    <t>Defined benefit pension fund assets which the institution has an unrestricted ability to use</t>
  </si>
  <si>
    <t>(-) Reciprocal cross holdings in CET1 Capital</t>
  </si>
  <si>
    <t>(-) Excess of deduction from AT1 items over AT1 Capital</t>
  </si>
  <si>
    <t>(-) Qualifying holdings outside the financial sector which can alternatively be subject to a 1.250% risk weight</t>
  </si>
  <si>
    <t>(-) Securitisation positions which can alternatively be subject to a 1.250% risk weight</t>
  </si>
  <si>
    <t>(-) Positions in a basket for which an institution cannot determine the risk weight under the IRB approach, and can alternatively be subject to a 1.250% risk weight</t>
  </si>
  <si>
    <t>(-) Equity exposures under an internal models approach which can alternatively be subject to a 1.250% risk weight</t>
  </si>
  <si>
    <t>(-) CET1 instruments of financial sector entites where the institution does not have a significant investment</t>
  </si>
  <si>
    <t>(-) Deductible deferred tax assets that rely on future profitability and arise from temporary differences</t>
  </si>
  <si>
    <t>(-) CET1 instruments of financial sector entities where the institution has a significant investment</t>
  </si>
  <si>
    <t>(-) Amount exceeding the 17.65% threshold</t>
  </si>
  <si>
    <t>Other transitional adjustments to CET1 Capital</t>
  </si>
  <si>
    <t>Additional deductions of CET1 Capital due to Article 3 CRR</t>
  </si>
  <si>
    <t>CET1 capital elements or deductions - other</t>
  </si>
  <si>
    <t>ADDITIONAL TIER 1 CAPITAL</t>
  </si>
  <si>
    <t>Capital instruments eligible as AT1 Capital</t>
  </si>
  <si>
    <t>Paid up capital instruments</t>
  </si>
  <si>
    <t>1.2.1.2*</t>
  </si>
  <si>
    <t>(-) Own AT1 instruments</t>
  </si>
  <si>
    <t>(-) Direct holdings of AT1 instruments</t>
  </si>
  <si>
    <t>(-) Indirect holdings of AT1 instruments</t>
  </si>
  <si>
    <t>(-) Synthetic holdings of AT1 instruments</t>
  </si>
  <si>
    <t>(-) Actual or contingent obligations to purchase own AT1 instruments</t>
  </si>
  <si>
    <t>Transitional adjustments due to grandfathered AT1 Capital instruments</t>
  </si>
  <si>
    <t>Instruments issued by subsidiaries that are given recognition in AT1 Capital</t>
  </si>
  <si>
    <t>Transitional adjustments due to additional recognition in AT1 Capital of instruments issued by subsidiaries</t>
  </si>
  <si>
    <t>(-) Reciprocal cross holdings in AT1 Capital</t>
  </si>
  <si>
    <t>(-) AT1 instruments of financial sector entities where the institution does not have a significant investment</t>
  </si>
  <si>
    <t>(-) AT1 instruments of financial sector entities where the institution has a significant investment</t>
  </si>
  <si>
    <t xml:space="preserve">(-) Excess of deduction from T2 items over T2 Capital </t>
  </si>
  <si>
    <t>Other transitional adjustments to AT1 Capital</t>
  </si>
  <si>
    <t>Excess of deduction from AT1 items over AT1 Capital (deducted in CET1)</t>
  </si>
  <si>
    <t>Additional deductions of AT1 Capital due to Article 3 CRR</t>
  </si>
  <si>
    <t xml:space="preserve"> AT1 capital elements or deductions - other </t>
  </si>
  <si>
    <t>TIER 2 CAPITAL</t>
  </si>
  <si>
    <t>Capital instruments and subordinated loans eligible as T2 Capital</t>
  </si>
  <si>
    <t xml:space="preserve">Paid up capital instruments  and subordinated loans </t>
  </si>
  <si>
    <t>1.3.1.2*</t>
  </si>
  <si>
    <t>Memorandum item: Capital instruments and subordinated loans not eligible</t>
  </si>
  <si>
    <r>
      <t>(-) Own T2 instruments</t>
    </r>
    <r>
      <rPr>
        <sz val="11"/>
        <color indexed="17"/>
        <rFont val="Verdana"/>
        <family val="2"/>
      </rPr>
      <t/>
    </r>
  </si>
  <si>
    <t>(-) Direct holdings of T2 instruments</t>
  </si>
  <si>
    <t>(-) Indirect holdings of T2 instruments</t>
  </si>
  <si>
    <t>(-) Synthetic holdings of T2 instruments</t>
  </si>
  <si>
    <t>(-) Actual or contingent obligations to purchase own T2 instruments</t>
  </si>
  <si>
    <t xml:space="preserve">Transitional adjustments due to grandfathered T2 Capital instruments and subordinated loans </t>
  </si>
  <si>
    <t>Instruments issued by subsidiaries that are given recognition in T2 Capital</t>
  </si>
  <si>
    <t>Transitional adjustments due to additional recognition in T2 Capital of instruments issued by subsidiaries</t>
  </si>
  <si>
    <t>IRB Excess of provisions over expected losses eligible</t>
  </si>
  <si>
    <t>SA General credit risk adjustments</t>
  </si>
  <si>
    <t>(-) Reciprocal cross holdings in T2 Capital</t>
  </si>
  <si>
    <t>(-) T2 instruments of financial sector entities where the institution does not have a significant investment</t>
  </si>
  <si>
    <t>(-) T2 instruments of financial sector entities where the institution has a significant investment</t>
  </si>
  <si>
    <t>Other transitional adjustments to T2 Capital</t>
  </si>
  <si>
    <t>Excess of deduction from T2 items over T2 Capital (deducted in AT1)</t>
  </si>
  <si>
    <t>Additional deductions of T2 Capital due to Article 3 CRR</t>
  </si>
  <si>
    <t>T2 capital elements or deductions - other</t>
  </si>
  <si>
    <t>C 02.00 - OWN FUNDS REQUIREMENTS (CA2)</t>
  </si>
  <si>
    <t>1</t>
  </si>
  <si>
    <t xml:space="preserve">TOTAL RISK EXPOSURE AMOUNT </t>
  </si>
  <si>
    <t>1*</t>
  </si>
  <si>
    <t xml:space="preserve">Of which: Investment firms under Article 95 paragraph 2 and Article 98 of CRR </t>
  </si>
  <si>
    <t>1**</t>
  </si>
  <si>
    <t>Of which: Investment firms under Article 96 paragraph 2 and Article 97 of CRR</t>
  </si>
  <si>
    <t>RISK WEIGHTED EXPOSURE AMOUNTS FOR CREDIT, COUNTERPARTY CREDIT AND DILUTION RISKS AND FREE DELIVERIES</t>
  </si>
  <si>
    <t>1.1.1</t>
  </si>
  <si>
    <t>Standardised approach (SA)</t>
  </si>
  <si>
    <t>1.1.1.1</t>
  </si>
  <si>
    <t>SA exposure classes excluding securitisation positions</t>
  </si>
  <si>
    <t>1.1.1.1.01</t>
  </si>
  <si>
    <t>Central governments or central banks</t>
  </si>
  <si>
    <t>1.1.1.1.02</t>
  </si>
  <si>
    <t>Regional governments or local authorities</t>
  </si>
  <si>
    <t>1.1.1.1.03</t>
  </si>
  <si>
    <t xml:space="preserve">Public sector entities </t>
  </si>
  <si>
    <t>1.1.1.1.04</t>
  </si>
  <si>
    <t>Multilateral Development Banks</t>
  </si>
  <si>
    <t>1.1.1.1.05</t>
  </si>
  <si>
    <t>International Organisations</t>
  </si>
  <si>
    <t>1.1.1.1.06</t>
  </si>
  <si>
    <t>Institutions</t>
  </si>
  <si>
    <t>1.1.1.1.07</t>
  </si>
  <si>
    <t>Corporates</t>
  </si>
  <si>
    <t>1.1.1.1.08</t>
  </si>
  <si>
    <t>Retail</t>
  </si>
  <si>
    <t>1.1.1.1.09</t>
  </si>
  <si>
    <t>Secured by mortgages on immovable  property</t>
  </si>
  <si>
    <t>1.1.1.1.10</t>
  </si>
  <si>
    <t xml:space="preserve">Exposures in default </t>
  </si>
  <si>
    <t>1.1.1.1.11</t>
  </si>
  <si>
    <t>Items associated with particular high risk</t>
  </si>
  <si>
    <t>1.1.1.1.12</t>
  </si>
  <si>
    <t>Covered bonds</t>
  </si>
  <si>
    <t>1.1.1.1.13</t>
  </si>
  <si>
    <t xml:space="preserve">Claims on institutions and corporates with a short-term credit assessment </t>
  </si>
  <si>
    <t>1.1.1.1.14</t>
  </si>
  <si>
    <t>Collective investments undertakings (CIU)</t>
  </si>
  <si>
    <t>1.1.1.1.15</t>
  </si>
  <si>
    <t>Equity</t>
  </si>
  <si>
    <t>1.1.1.1.16</t>
  </si>
  <si>
    <t>Other items</t>
  </si>
  <si>
    <t>1.1.1.2</t>
  </si>
  <si>
    <t>Securitisation positions SA</t>
  </si>
  <si>
    <t>1.1.1.2*</t>
  </si>
  <si>
    <t>of which: resecuritisation</t>
  </si>
  <si>
    <t>1.3</t>
  </si>
  <si>
    <t>TOTAL RISK EXPOSURE AMOUNT FOR POSITION, FOREIGN EXCHANGE AND COMMODITIES RISKS</t>
  </si>
  <si>
    <t>1.3.1</t>
  </si>
  <si>
    <t>Risk exposure amount for position, foreign exchange and commodities risks under standardised approaches (SA)</t>
  </si>
  <si>
    <t>1.3.1.1</t>
  </si>
  <si>
    <t>Traded debt instruments</t>
  </si>
  <si>
    <t>1.3.1.2</t>
  </si>
  <si>
    <t>1.3.1.3</t>
  </si>
  <si>
    <t>Foreign Exchange</t>
  </si>
  <si>
    <t>1.3.1.4</t>
  </si>
  <si>
    <t>Commodities</t>
  </si>
  <si>
    <t>1.3.2</t>
  </si>
  <si>
    <t>Risk exposure amount for Position, foreign exchange and commodities risks under internal models (IM)</t>
  </si>
  <si>
    <t>1.4</t>
  </si>
  <si>
    <t>TOTAL RISK EXPOSURE AMOUNT FOR OPERATIONAL RISK (OpR )</t>
  </si>
  <si>
    <t>1.4.1</t>
  </si>
  <si>
    <t>OpR Basic indicator approach (BIA)</t>
  </si>
  <si>
    <t>1.4.2</t>
  </si>
  <si>
    <t>OpR Standardised (STA) / Alternative Standardised (ASA) approaches</t>
  </si>
  <si>
    <t>1.4.3</t>
  </si>
  <si>
    <t>OpR Advanced measurement approaches (AMA)</t>
  </si>
  <si>
    <t>1.5</t>
  </si>
  <si>
    <t>ADDITIONAL RISK EXPOSURE AMOUNT DUE TO FIXED OVERHEADS</t>
  </si>
  <si>
    <t>1.6</t>
  </si>
  <si>
    <t>TOTAL RISK EXPOSURE AMOUNT FOR CREDIT VALUATION ADJUSTMENT</t>
  </si>
  <si>
    <t>1.6.1</t>
  </si>
  <si>
    <t>Advanced method</t>
  </si>
  <si>
    <t>1.6.2</t>
  </si>
  <si>
    <t>Standardised method</t>
  </si>
  <si>
    <t>1.6.3</t>
  </si>
  <si>
    <t>Based on OEM</t>
  </si>
  <si>
    <t>1.8</t>
  </si>
  <si>
    <t>OTHER RISK EXPOSURE AMOUNTS</t>
  </si>
  <si>
    <t>1.8.1</t>
  </si>
  <si>
    <t xml:space="preserve">Of which: Additional risk exposure amount due to application of Basel I floor </t>
  </si>
  <si>
    <t>1.8.2</t>
  </si>
  <si>
    <t>Of which: Additional stricter prudential requirements based on Art 458</t>
  </si>
  <si>
    <t>1.8.2*</t>
  </si>
  <si>
    <t>Of which: requirements for large exposures</t>
  </si>
  <si>
    <t>1.8.2**</t>
  </si>
  <si>
    <t>Of which: due to modified risk weights for targeting asset bubbles in the residential and commercial property</t>
  </si>
  <si>
    <t>1.8.2***</t>
  </si>
  <si>
    <t>Of which: due to intra financial sector exposures</t>
  </si>
  <si>
    <t>1.8.3</t>
  </si>
  <si>
    <t>Of which: Additional stricter prudential requirements based on Art 459</t>
  </si>
  <si>
    <t>1.8.4</t>
  </si>
  <si>
    <t>Of which: Additional risk exposure amount due to Article 3 CRR</t>
  </si>
  <si>
    <t>C 03.00 - CAPITAL RATIOS AND CAPITAL LEVELS (CA3)</t>
  </si>
  <si>
    <t>ID</t>
  </si>
  <si>
    <t>CET1 Capital ratio</t>
  </si>
  <si>
    <t>Surplus(+)/Deficit(-) of CET1 capital</t>
  </si>
  <si>
    <t>T1 Capital ratio</t>
  </si>
  <si>
    <t>Surplus(+)/Deficit(-) of T1 capital</t>
  </si>
  <si>
    <t>Total capital ratio</t>
  </si>
  <si>
    <t>Surplus(+)/Deficit(-) of total capital</t>
  </si>
  <si>
    <t>C 04.00 - MEMORANDUM ITEMS (CA4)</t>
  </si>
  <si>
    <t>Row</t>
  </si>
  <si>
    <t>Deferred tax assets and liabilities</t>
  </si>
  <si>
    <t>Total deferred tax assets</t>
  </si>
  <si>
    <t>Deferred tax assets that do not rely on future profitability</t>
  </si>
  <si>
    <t>Deferred tax assets that rely on future profitability and do not arise from temporary differences</t>
  </si>
  <si>
    <t>Deferred tax assets that rely on future profitability and arise from temporary differences</t>
  </si>
  <si>
    <t>Total deferred tax liabilities</t>
  </si>
  <si>
    <t>Deferred tax liabilities non deductible from deferred tax assets that rely on future profitability</t>
  </si>
  <si>
    <t>Deferred tax liabilities deductible from deferred tax assets that rely on future profitability</t>
  </si>
  <si>
    <t>Deductible deferred tax liabilities associated with deferred tax assets that rely on future profitability and do not arise from temporary differences</t>
  </si>
  <si>
    <t>Deductible deferred tax liabilities associated with deferred tax assets that rely on future profitability and arise from temporary differences</t>
  </si>
  <si>
    <t>Credit risk adjustments and expected losses</t>
  </si>
  <si>
    <t>IRB excess (+) or shortfall (-) of credit risk adjustments, additional value adjustments and other own funds reductions to expected losses for non defaulted exposures</t>
  </si>
  <si>
    <t>Total credit risk adjustments, additional value adjustments and other own funds reductions eligible for inclusion in the calculation of the expected loss amount</t>
  </si>
  <si>
    <t>General credit risk adjustments</t>
  </si>
  <si>
    <t>Specific credit risk adjustments</t>
  </si>
  <si>
    <t>Additional value adjustments and other own funds reductions</t>
  </si>
  <si>
    <t xml:space="preserve">Total expected losses eligible </t>
  </si>
  <si>
    <t>IRB excess (+) or shortfall (-) of specific credit risk adjustments to expected losses for defaulted exposures</t>
  </si>
  <si>
    <t>Specific credit risk adjustments and positions treated similarily</t>
  </si>
  <si>
    <t>Risk weighted exposure amounts for calculating the cap to the excess of provision eligible as T2</t>
  </si>
  <si>
    <t>Total gross provisions eligible for inclusion in T2 capital</t>
  </si>
  <si>
    <t>Risk weighted exposure amounts for calculating the cap to the provision eligible as T2</t>
  </si>
  <si>
    <t>Thresholds for Common Equity Tier 1 deductions</t>
  </si>
  <si>
    <t>Threshold non deductible of holdings in relevant entities where an institution does not have a significant investment</t>
  </si>
  <si>
    <t>10% CET1 threshold</t>
  </si>
  <si>
    <t>17.65% CET1 threshold</t>
  </si>
  <si>
    <t>Eligible capital for the purposes of qualifying holdings outside the financial sector and large exposures</t>
  </si>
  <si>
    <r>
      <t>Investments in the capital of financial sector entities where the institution has a significant investment</t>
    </r>
    <r>
      <rPr>
        <b/>
        <sz val="10"/>
        <rFont val="Verdana"/>
        <family val="2"/>
      </rPr>
      <t>:</t>
    </r>
  </si>
  <si>
    <t>Holdings of CET1 capital of financial sector entities where the institution has a significant investment, net of short positions</t>
  </si>
  <si>
    <t>Direct holdings of CET1 capital of financial sector entities where the institution has a significant investment</t>
  </si>
  <si>
    <t>Gross direct holdings of CET1 capital of financial sector entities where the institution has a significant investment</t>
  </si>
  <si>
    <t>(-) Permitted offsetting short positions in relation to the direct gross holdings included above</t>
  </si>
  <si>
    <t>Indirect holdings of CET1 capital of financial sector entities where the institution has a significant investment</t>
  </si>
  <si>
    <t>Gross indirect holdings of CET1 capital of financial sector entities where the institution has a significant investment</t>
  </si>
  <si>
    <t>(-) Permitted offsetting short positions in relation to the indirect gross holdings included above</t>
  </si>
  <si>
    <t>Synthetic holdings of CET1 capital of financial sector entities where the institution has a significant investment</t>
  </si>
  <si>
    <t>Gross synthetic holdings of CET1 capital of financial sector entities where the institution has a significant investment</t>
  </si>
  <si>
    <t>(-) Permitted offsetting short positions in relation to the synthetic gross holdings included above</t>
  </si>
  <si>
    <r>
      <t>Total risk exposure amounts of holdings</t>
    </r>
    <r>
      <rPr>
        <b/>
        <strike/>
        <sz val="10"/>
        <rFont val="Verdana"/>
        <family val="2"/>
      </rPr>
      <t xml:space="preserve"> </t>
    </r>
    <r>
      <rPr>
        <b/>
        <sz val="10"/>
        <rFont val="Verdana"/>
        <family val="2"/>
      </rPr>
      <t>not deducted from the corresponding capital category:</t>
    </r>
  </si>
  <si>
    <t>Risk weighted exposures of CET1 holdings in financial sector entities which are not deducted from the institution's CET1 capital</t>
  </si>
  <si>
    <t>Risk weighted exposures of AT1 holdings in financial sector entities which are not deducted from the institution's AT1 capital</t>
  </si>
  <si>
    <t>Risk weighted exposures of T2 holdings in financial sector entities which are not deducted from the institution's T2 capital</t>
  </si>
  <si>
    <t>Temporary waiver from deduction from own funds</t>
  </si>
  <si>
    <t>Holdings on CET1 Capital Instruments of financial sector entities where the institution does not have a significant investment temporary waived</t>
  </si>
  <si>
    <t>Holdings on CET1 Capital Instruments of financial sector entities where the institution has a significant investment  temporary waived</t>
  </si>
  <si>
    <t>Holdings on AT1 Capital Instruments of financial sector entities where the institution does not have a significant investment temporary waived</t>
  </si>
  <si>
    <t>Holdings on AT1 Capital Instruments of financial sector entities where the institution has a significant investment  temporary waived</t>
  </si>
  <si>
    <t>Holdings on T2 Capital Instruments of financial sector entities where the institution does not have a significant investment  temporary waived</t>
  </si>
  <si>
    <t>Holdings on T2 Capital Instruments of financial sector entities where the institution has a significant investment temporary waived</t>
  </si>
  <si>
    <t>Pillar II requirements</t>
  </si>
  <si>
    <t>Own funds requirements related to Pillar II adjustments</t>
  </si>
  <si>
    <t xml:space="preserve">Additional information </t>
  </si>
  <si>
    <t>Initial capital</t>
  </si>
  <si>
    <t>Additional information for calculating of reporting thresholds</t>
  </si>
  <si>
    <t>Non-domestic original exposures</t>
  </si>
  <si>
    <t>Total original exposures</t>
  </si>
  <si>
    <t>Total Custody/ Depositary fees</t>
  </si>
  <si>
    <t>Other EU countries</t>
  </si>
  <si>
    <t xml:space="preserve">Third Country AIFs </t>
  </si>
  <si>
    <t xml:space="preserve">           Managed by Non_EU AIFMs </t>
  </si>
  <si>
    <t xml:space="preserve">           Managed by EU AIFMs (including Maltese AIFMs)</t>
  </si>
  <si>
    <t xml:space="preserve">Managed by EU AIFMs </t>
  </si>
  <si>
    <t>Own assets under custody (proprietary assets)</t>
  </si>
  <si>
    <t xml:space="preserve">Total equivalent in EURO (€) for assets entrusted to the Depositary for safe-keeping </t>
  </si>
  <si>
    <t>Assets under Custody as at</t>
  </si>
  <si>
    <t xml:space="preserve">Country Name </t>
  </si>
  <si>
    <t xml:space="preserve">Financial Data Sheet as at </t>
  </si>
  <si>
    <r>
      <t xml:space="preserve">European Central Bank Exchange rate as at end of reporting period converting the reporting currency to </t>
    </r>
    <r>
      <rPr>
        <b/>
        <u/>
        <sz val="12"/>
        <rFont val="Calibri"/>
        <family val="2"/>
      </rPr>
      <t>EURO</t>
    </r>
  </si>
  <si>
    <t>v.</t>
  </si>
  <si>
    <t>Additional Information:</t>
  </si>
  <si>
    <t>Article 9</t>
  </si>
  <si>
    <t>Article 8</t>
  </si>
  <si>
    <t xml:space="preserve">Sub-Custodian/s Information </t>
  </si>
  <si>
    <t xml:space="preserve">Jurisdiction </t>
  </si>
  <si>
    <t>Name of Sub-Custodian/s</t>
  </si>
  <si>
    <t>Name of  Global Custodian/s</t>
  </si>
  <si>
    <t xml:space="preserve">The Licence Holder shall indicate whether a Professional Indemnity Insurance (PII) is in place. If yes, in the box below, please indicate the extent of cover and the expiry date of the current insurance cover. </t>
  </si>
  <si>
    <t>All cells highlighted in colour require manual inputting, if NOT applicable enter "0"or "N/A".  This sheet will not be validated unless all red indicators are not visible.</t>
  </si>
  <si>
    <t>Information provided as at</t>
  </si>
  <si>
    <t>Relevant Fixed Expenditure of the previous year*</t>
  </si>
  <si>
    <t xml:space="preserve">*This refers to the total fixed overhead expenditure of the previous year less any deductibles as per article 13 (4) of the IFR. </t>
  </si>
  <si>
    <t>Data Validation Check</t>
  </si>
  <si>
    <t xml:space="preserve">Held as sub-custodian (collective investment schemes excluding professional clients) </t>
  </si>
  <si>
    <t>Professional Indemnity Insurance (PII) cover</t>
  </si>
  <si>
    <t>Item Number</t>
  </si>
  <si>
    <t xml:space="preserve">Custody Sheet Only </t>
  </si>
  <si>
    <t>Full Submission Unaudited</t>
  </si>
  <si>
    <t>Full Submission Audited</t>
  </si>
  <si>
    <t>Compliance with the ISA Confirmations</t>
  </si>
  <si>
    <t xml:space="preserve">Does the Licence Holder have any Sub-Custodian/s and/or Global Custodian/s as a direct relationship (first layer)? </t>
  </si>
  <si>
    <t xml:space="preserve">Financial Resources </t>
  </si>
  <si>
    <t>Capital Requirement</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</si>
  <si>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</si>
  <si>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</si>
  <si>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</si>
  <si>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</si>
  <si>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</si>
  <si>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</si>
  <si>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</si>
  <si>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</si>
  <si>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</si>
  <si>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</si>
  <si>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</si>
  <si>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</si>
  <si>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</si>
  <si>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</si>
  <si>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</si>
  <si>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</si>
  <si>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</si>
  <si>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</si>
  <si>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</si>
  <si>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</si>
  <si>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</si>
  <si>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</si>
  <si>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</si>
  <si>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</si>
  <si>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</si>
  <si>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</si>
  <si>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</si>
  <si>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</si>
  <si>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</si>
  <si>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</si>
  <si>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</si>
  <si>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</si>
  <si>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</si>
  <si>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</si>
  <si>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</si>
  <si>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</si>
  <si>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</si>
  <si>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</si>
  <si>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</si>
  <si>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</si>
  <si>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</si>
  <si>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</si>
  <si>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</si>
  <si>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</si>
  <si>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</si>
  <si>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</si>
  <si>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</si>
  <si>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</si>
  <si>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</si>
  <si>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</si>
  <si>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</si>
  <si>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</si>
  <si>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</si>
  <si>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</si>
  <si>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</si>
  <si>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</si>
  <si>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</si>
  <si>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</si>
  <si>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</si>
  <si>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</si>
  <si>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</si>
  <si>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</si>
  <si>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</si>
  <si>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</si>
  <si>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</si>
  <si>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</si>
  <si>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</si>
  <si>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</si>
  <si>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</si>
  <si>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</si>
  <si>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</si>
  <si>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</si>
  <si>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</si>
  <si>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</si>
  <si>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</si>
  <si>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</si>
  <si>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</si>
  <si>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</si>
  <si>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</si>
  <si>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</si>
  <si>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</si>
  <si>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</si>
  <si>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</si>
  <si>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</si>
  <si>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</si>
  <si>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</si>
  <si>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</si>
  <si>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</si>
  <si>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</si>
  <si>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</si>
  <si>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</si>
  <si>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</si>
  <si>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</si>
  <si>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</si>
  <si>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</si>
  <si>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</si>
  <si>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</si>
  <si>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251</t>
  </si>
  <si>
    <t>252</t>
  </si>
  <si>
    <t>253</t>
  </si>
  <si>
    <t>254</t>
  </si>
  <si>
    <t>255</t>
  </si>
  <si>
    <t xml:space="preserve">Capital Requirement data as at </t>
  </si>
  <si>
    <t>the Investment Services Act and any Subsidiary Legislation, Rules, Circulars and Guidelines issued thereunder;</t>
  </si>
  <si>
    <t xml:space="preserve">Number of total outstanding complaints: </t>
  </si>
  <si>
    <t>By signing the below, the signatories declare that the information within this Return provided is correct and assume any liability connected to this document.</t>
  </si>
  <si>
    <t>Director/ Authorised Signatory</t>
  </si>
  <si>
    <t>Non-Executive Director or Compliance Officer or Internal Auditor</t>
  </si>
  <si>
    <t>Internal Audit Confirmation</t>
  </si>
  <si>
    <t xml:space="preserve">Therefore, the reporting under the EBA return can take form as per one of the following instances: 
</t>
  </si>
  <si>
    <r>
      <t>(ii)</t>
    </r>
    <r>
      <rPr>
        <b/>
        <sz val="12"/>
        <color rgb="FF661126"/>
        <rFont val="Calibri"/>
        <family val="2"/>
      </rPr>
      <t xml:space="preserve"> IFR/IFD Capital Requirement &gt; Depositary Capital Requirement (i.e. greater than €750K)</t>
    </r>
    <r>
      <rPr>
        <sz val="12"/>
        <color rgb="FF661126"/>
        <rFont val="Calibri"/>
        <family val="2"/>
      </rPr>
      <t>, the</t>
    </r>
    <r>
      <rPr>
        <b/>
        <i/>
        <sz val="12"/>
        <color rgb="FF661126"/>
        <rFont val="Calibri"/>
        <family val="2"/>
      </rPr>
      <t xml:space="preserve"> “own fund requirement”</t>
    </r>
    <r>
      <rPr>
        <sz val="12"/>
        <color rgb="FF661126"/>
        <rFont val="Calibri"/>
        <family val="2"/>
      </rPr>
      <t xml:space="preserve"> section in the EBA will equate to this amount. 
</t>
    </r>
  </si>
  <si>
    <r>
      <t xml:space="preserve">(i) </t>
    </r>
    <r>
      <rPr>
        <b/>
        <sz val="12"/>
        <color rgb="FF661126"/>
        <rFont val="Calibri"/>
        <family val="2"/>
      </rPr>
      <t>IFR/IFD Capital Requirement = Depositary Capital Requirement (i.e. equal to €750K)</t>
    </r>
    <r>
      <rPr>
        <sz val="12"/>
        <color rgb="FF661126"/>
        <rFont val="Calibri"/>
        <family val="2"/>
      </rPr>
      <t>, the</t>
    </r>
    <r>
      <rPr>
        <b/>
        <i/>
        <sz val="12"/>
        <color rgb="FF661126"/>
        <rFont val="Calibri"/>
        <family val="2"/>
      </rPr>
      <t xml:space="preserve"> “own fund requirement” </t>
    </r>
    <r>
      <rPr>
        <sz val="12"/>
        <color rgb="FF661126"/>
        <rFont val="Calibri"/>
        <family val="2"/>
      </rPr>
      <t xml:space="preserve">section in the EBA will equate to this amount. 
</t>
    </r>
  </si>
  <si>
    <r>
      <t xml:space="preserve">(iii) </t>
    </r>
    <r>
      <rPr>
        <b/>
        <sz val="12"/>
        <color rgb="FF661126"/>
        <rFont val="Calibri"/>
        <family val="2"/>
      </rPr>
      <t xml:space="preserve">IFR/IFD Capital Requirement &lt; Depositary Capital Requirement (i.e. less than €750K), the </t>
    </r>
    <r>
      <rPr>
        <b/>
        <i/>
        <sz val="12"/>
        <color rgb="FF661126"/>
        <rFont val="Calibri"/>
        <family val="2"/>
      </rPr>
      <t>“own fund requirement”</t>
    </r>
    <r>
      <rPr>
        <b/>
        <sz val="12"/>
        <color rgb="FF661126"/>
        <rFont val="Calibri"/>
        <family val="2"/>
      </rPr>
      <t xml:space="preserve"> section in the EBA will equate to this amount for example €500k and the remaining €250K (€750K less the €500k) needs to be properly reflected under the "additional own funds requirement section" of the EBA return.</t>
    </r>
    <r>
      <rPr>
        <sz val="12"/>
        <color rgb="FF661126"/>
        <rFont val="Calibri"/>
        <family val="2"/>
      </rPr>
      <t xml:space="preserve">
</t>
    </r>
  </si>
  <si>
    <t xml:space="preserve">
For those entities which are licensed as Depositary or Depo Lite and hold a dual licence as an Investment Firm, the initial capital requirements held needs to be the higher between the multiple licences in question. 
</t>
  </si>
  <si>
    <t>Please outline alternative arrangements in place or any other relevant information:</t>
  </si>
  <si>
    <t>The License Holder’s Financial Resources Requirement has been equal to, or in excess of, the Financial Resources Requirement throughout the period ending on the Accounting Reference Date.</t>
  </si>
  <si>
    <t>the Licence Holder was and will be able for the forseeable future, to meet all of its liabilities as they fall due for payment related to its depositary operation activities.</t>
  </si>
  <si>
    <t>The Licence Holder's financial resources have been properly calculated in accordance with the MFSA's requirements.</t>
  </si>
  <si>
    <t>the Licence Holder has a number of outstanding complaints from clients in relations to its Investment Services Activities related to depositary business, as specified below:</t>
  </si>
  <si>
    <t xml:space="preserve">Has the Licence Holder been granted a derogation from the establishment of an internal audit function that is separate and independent? </t>
  </si>
  <si>
    <r>
      <t xml:space="preserve">If the answer to point (i) above is </t>
    </r>
    <r>
      <rPr>
        <b/>
        <sz val="12"/>
        <rFont val="Calibri"/>
        <family val="2"/>
      </rPr>
      <t>'Yes'</t>
    </r>
    <r>
      <rPr>
        <sz val="12"/>
        <rFont val="Calibri"/>
        <family val="2"/>
      </rPr>
      <t>, please confirm whether following an internal assessment carried out by the Licence Holder, the conditions of the derogation are still applicable, taking into consideration inter alia the nature, scale and complexity of operations undertaken through its authorised activities.</t>
    </r>
  </si>
  <si>
    <t xml:space="preserve">any recommendations or directives issued to the Licence Holder by the Authority; and </t>
  </si>
  <si>
    <t>Gain/Loss on revaluation of property</t>
  </si>
  <si>
    <t>Submission Quarter</t>
  </si>
  <si>
    <t>Financial Year End</t>
  </si>
  <si>
    <t>Check for 100</t>
  </si>
  <si>
    <t>Check for 200</t>
  </si>
  <si>
    <t>Check for 300</t>
  </si>
  <si>
    <t xml:space="preserve">The figures in item [1] should be equal to the summation of Item[4],[32],[44],[52], [56] &amp; [76] and properly reflected in item [2] and [3] manual inputs in aggregate.  </t>
  </si>
  <si>
    <t>ISA relatated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</si>
</sst>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F800]dddd\,\ mmmm\ dd\,\ yyyy"/>
    <numFmt numFmtId="166" formatCode="0.0"/>
    <numFmt numFmtId="167" formatCode="0."/>
    <numFmt numFmtId="168" formatCode="_(* #,##0_);_(* \(#,##0\);_(* &quot;-&quot;??_);_(@_)"/>
    <numFmt numFmtId="169" formatCode="_-* #,##0_-;\-* #,##0_-;_-* &quot;-&quot;??_-;_-@_-"/>
    <numFmt numFmtId="170" formatCode="0.0000%"/>
    <numFmt numFmtId="171" formatCode="0.0000"/>
  </numFmts>
  <fonts count="103">
    <font>
      <sz val="11"/>
      <color theme="1"/>
      <name val="Aptos Narrow"/>
      <family val="2"/>
      <scheme val="minor"/>
    </font>
    <font>
      <sz val="11"/>
      <color theme="1"/>
      <name val="Aptos Narrow"/>
      <family val="2"/>
      <scheme val="minor"/>
    </font>
    <font>
      <sz val="8"/>
      <name val="Aptos Narrow"/>
      <family val="2"/>
      <scheme val="minor"/>
    </font>
    <font>
      <sz val="10"/>
      <name val="Arial"/>
      <family val="2"/>
    </font>
    <font>
      <b/>
      <sz val="13"/>
      <color indexed="56"/>
      <name val="Calibri"/>
      <family val="2"/>
    </font>
    <font>
      <sz val="14"/>
      <color theme="1"/>
      <name val="Myriad Pro Light"/>
      <family val="2"/>
    </font>
    <font>
      <sz val="11"/>
      <color theme="1"/>
      <name val="Myriad Pro Light"/>
      <family val="2"/>
    </font>
    <font>
      <sz val="14"/>
      <name val="Myriad Pro Light"/>
      <family val="2"/>
    </font>
    <font>
      <sz val="10"/>
      <name val="Verdana"/>
      <family val="2"/>
    </font>
    <font>
      <b/>
      <sz val="10"/>
      <name val="Verdana"/>
      <family val="2"/>
    </font>
    <font>
      <sz val="11"/>
      <color theme="1"/>
      <name val="Aptos Narrow"/>
      <family val="2"/>
      <charset val="238"/>
      <scheme val="minor"/>
    </font>
    <font>
      <sz val="11"/>
      <name val="Verdana"/>
      <family val="2"/>
    </font>
    <font>
      <b/>
      <sz val="14"/>
      <name val="Verdana"/>
      <family val="2"/>
    </font>
    <font>
      <sz val="11"/>
      <color indexed="8"/>
      <name val="Calibri"/>
      <family val="2"/>
    </font>
    <font>
      <sz val="9"/>
      <name val="Verdana"/>
      <family val="2"/>
    </font>
    <font>
      <b/>
      <sz val="14"/>
      <color theme="1"/>
      <name val="Aptos Display"/>
      <family val="2"/>
      <scheme val="major"/>
    </font>
    <font>
      <sz val="10"/>
      <color indexed="9"/>
      <name val="Verdana"/>
      <family val="2"/>
    </font>
    <font>
      <i/>
      <sz val="10"/>
      <name val="Verdana"/>
      <family val="2"/>
    </font>
    <font>
      <b/>
      <u/>
      <sz val="10"/>
      <name val="Verdana"/>
      <family val="2"/>
    </font>
    <font>
      <sz val="10"/>
      <color indexed="8"/>
      <name val="Verdana"/>
      <family val="2"/>
    </font>
    <font>
      <b/>
      <sz val="10"/>
      <color indexed="8"/>
      <name val="Verdana"/>
      <family val="2"/>
    </font>
    <font>
      <b/>
      <u/>
      <sz val="10"/>
      <color indexed="8"/>
      <name val="Verdana"/>
      <family val="2"/>
    </font>
    <font>
      <b/>
      <sz val="10"/>
      <color theme="1"/>
      <name val="Verdana"/>
      <family val="2"/>
    </font>
    <font>
      <sz val="11"/>
      <color indexed="17"/>
      <name val="Verdana"/>
      <family val="2"/>
    </font>
    <font>
      <i/>
      <sz val="10"/>
      <color indexed="8"/>
      <name val="Verdana"/>
      <family val="2"/>
    </font>
    <font>
      <b/>
      <i/>
      <sz val="10"/>
      <color indexed="8"/>
      <name val="Verdana"/>
      <family val="2"/>
    </font>
    <font>
      <b/>
      <sz val="14"/>
      <color indexed="8"/>
      <name val="Verdana"/>
      <family val="2"/>
    </font>
    <font>
      <sz val="11"/>
      <color indexed="8"/>
      <name val="Verdana"/>
      <family val="2"/>
    </font>
    <font>
      <sz val="9"/>
      <color indexed="8"/>
      <name val="Verdana"/>
      <family val="2"/>
    </font>
    <font>
      <sz val="11"/>
      <color rgb="FF00B050"/>
      <name val="Verdana"/>
      <family val="2"/>
    </font>
    <font>
      <b/>
      <strike/>
      <sz val="10"/>
      <name val="Verdana"/>
      <family val="2"/>
    </font>
    <font>
      <b/>
      <sz val="11"/>
      <name val="Arial"/>
      <family val="2"/>
    </font>
    <font>
      <b/>
      <sz val="10"/>
      <name val="Arial"/>
      <family val="2"/>
    </font>
    <font>
      <sz val="10"/>
      <name val="Times New Roman"/>
      <family val="1"/>
    </font>
    <font>
      <b/>
      <sz val="11"/>
      <color rgb="FFFF0000"/>
      <name val="Calibri"/>
      <family val="2"/>
    </font>
    <font>
      <b/>
      <sz val="14"/>
      <color theme="1"/>
      <name val="Calibri"/>
      <family val="2"/>
    </font>
    <font>
      <sz val="11"/>
      <color theme="1"/>
      <name val="Calibri"/>
      <family val="2"/>
    </font>
    <font>
      <sz val="14"/>
      <color theme="1"/>
      <name val="Calibri"/>
      <family val="2"/>
    </font>
    <font>
      <sz val="12"/>
      <color theme="1"/>
      <name val="Calibri"/>
      <family val="2"/>
    </font>
    <font>
      <sz val="12"/>
      <name val="Calibri"/>
      <family val="2"/>
    </font>
    <font>
      <b/>
      <sz val="12"/>
      <color theme="4" tint="0.59999389629810485"/>
      <name val="Calibri"/>
      <family val="2"/>
    </font>
    <font>
      <b/>
      <i/>
      <sz val="12"/>
      <color rgb="FF0070C0"/>
      <name val="Calibri"/>
      <family val="2"/>
    </font>
    <font>
      <b/>
      <sz val="12"/>
      <color theme="4"/>
      <name val="Calibri"/>
      <family val="2"/>
    </font>
    <font>
      <b/>
      <i/>
      <sz val="12"/>
      <name val="Calibri"/>
      <family val="2"/>
    </font>
    <font>
      <b/>
      <sz val="12"/>
      <name val="Calibri"/>
      <family val="2"/>
    </font>
    <font>
      <i/>
      <sz val="12"/>
      <name val="Calibri"/>
      <family val="2"/>
    </font>
    <font>
      <sz val="12"/>
      <color rgb="FFFF0000"/>
      <name val="Calibri"/>
      <family val="2"/>
    </font>
    <font>
      <sz val="12"/>
      <color theme="0"/>
      <name val="Calibri"/>
      <family val="2"/>
    </font>
    <font>
      <b/>
      <sz val="12"/>
      <color rgb="FFFF0000"/>
      <name val="Calibri"/>
      <family val="2"/>
    </font>
    <font>
      <i/>
      <sz val="14"/>
      <color theme="1"/>
      <name val="Calibri"/>
      <family val="2"/>
    </font>
    <font>
      <b/>
      <i/>
      <sz val="16"/>
      <color theme="1"/>
      <name val="Calibri"/>
      <family val="2"/>
    </font>
    <font>
      <i/>
      <sz val="16"/>
      <color theme="1"/>
      <name val="Calibri"/>
      <family val="2"/>
    </font>
    <font>
      <b/>
      <i/>
      <sz val="16"/>
      <color rgb="FF000000"/>
      <name val="Calibri"/>
      <family val="2"/>
    </font>
    <font>
      <i/>
      <sz val="16"/>
      <color rgb="FF000000"/>
      <name val="Calibri"/>
      <family val="2"/>
    </font>
    <font>
      <sz val="14"/>
      <name val="Calibri"/>
      <family val="2"/>
    </font>
    <font>
      <sz val="11"/>
      <color rgb="FFFF0000"/>
      <name val="Calibri"/>
      <family val="2"/>
    </font>
    <font>
      <b/>
      <sz val="12"/>
      <color theme="1"/>
      <name val="Calibri"/>
      <family val="2"/>
    </font>
    <font>
      <b/>
      <i/>
      <sz val="14"/>
      <name val="Calibri"/>
      <family val="2"/>
    </font>
    <font>
      <b/>
      <sz val="14"/>
      <name val="Calibri"/>
      <family val="2"/>
    </font>
    <font>
      <sz val="11"/>
      <name val="Calibri"/>
      <family val="2"/>
    </font>
    <font>
      <b/>
      <sz val="12"/>
      <color rgb="FF242424"/>
      <name val="Calibri"/>
      <family val="2"/>
    </font>
    <font>
      <u/>
      <sz val="11"/>
      <color theme="10"/>
      <name val="Aptos Narrow"/>
      <family val="2"/>
      <scheme val="minor"/>
    </font>
    <font>
      <sz val="12"/>
      <color rgb="FF000000"/>
      <name val="Calibri"/>
      <family val="2"/>
    </font>
    <font>
      <b/>
      <sz val="12"/>
      <color rgb="FF000000"/>
      <name val="Calibri"/>
      <family val="2"/>
    </font>
    <font>
      <i/>
      <sz val="11"/>
      <color rgb="FF000000"/>
      <name val="Calibri"/>
      <family val="2"/>
    </font>
    <font>
      <b/>
      <i/>
      <u/>
      <sz val="16"/>
      <color rgb="FFC00000"/>
      <name val="Calibri"/>
      <family val="2"/>
    </font>
    <font>
      <sz val="16"/>
      <color theme="1"/>
      <name val="Calibri"/>
      <family val="2"/>
    </font>
    <font>
      <b/>
      <sz val="14"/>
      <color theme="1"/>
      <name val="Myriad Pro Light"/>
      <family val="2"/>
    </font>
    <font>
      <b/>
      <i/>
      <sz val="14"/>
      <color theme="1"/>
      <name val="Calibri"/>
      <family val="2"/>
    </font>
    <font>
      <b/>
      <u/>
      <sz val="12"/>
      <name val="Calibri"/>
      <family val="2"/>
    </font>
    <font>
      <sz val="14"/>
      <color rgb="FF000000"/>
      <name val="Calibri"/>
      <family val="2"/>
    </font>
    <font>
      <sz val="11"/>
      <color theme="0"/>
      <name val="Calibri"/>
      <family val="2"/>
    </font>
    <font>
      <b/>
      <sz val="14"/>
      <color theme="3" tint="0.39997558519241921"/>
      <name val="Calibri"/>
      <family val="2"/>
    </font>
    <font>
      <b/>
      <sz val="16"/>
      <color theme="1"/>
      <name val="Calibri"/>
      <family val="2"/>
    </font>
    <font>
      <sz val="10"/>
      <name val="Roboto"/>
    </font>
    <font>
      <b/>
      <sz val="18"/>
      <color rgb="FFEDD9C4"/>
      <name val="Roboto"/>
    </font>
    <font>
      <sz val="11"/>
      <name val="Roboto"/>
    </font>
    <font>
      <b/>
      <sz val="12"/>
      <color rgb="FF001038"/>
      <name val="Calibri"/>
      <family val="2"/>
    </font>
    <font>
      <sz val="12"/>
      <color rgb="FF001038"/>
      <name val="Calibri"/>
      <family val="2"/>
    </font>
    <font>
      <b/>
      <sz val="16"/>
      <color rgb="FF001038"/>
      <name val="Calibri"/>
      <family val="2"/>
    </font>
    <font>
      <sz val="14"/>
      <color rgb="FF001038"/>
      <name val="Calibri"/>
      <family val="2"/>
    </font>
    <font>
      <b/>
      <sz val="12"/>
      <color theme="0"/>
      <name val="Calibri"/>
      <family val="2"/>
    </font>
    <font>
      <b/>
      <u/>
      <sz val="12"/>
      <color rgb="FF001038"/>
      <name val="Aptos Narrow"/>
      <family val="2"/>
      <scheme val="minor"/>
    </font>
    <font>
      <b/>
      <sz val="14"/>
      <color rgb="FFEDD9C4"/>
      <name val="Calibri"/>
      <family val="2"/>
    </font>
    <font>
      <b/>
      <sz val="14"/>
      <color rgb="FF001038"/>
      <name val="Verdana"/>
      <family val="2"/>
    </font>
    <font>
      <b/>
      <sz val="14"/>
      <color rgb="FFFF0000"/>
      <name val="Calibri"/>
      <family val="2"/>
    </font>
    <font>
      <b/>
      <i/>
      <sz val="12"/>
      <color rgb="FF661126"/>
      <name val="Calibri"/>
      <family val="2"/>
    </font>
    <font>
      <b/>
      <sz val="14"/>
      <color rgb="FF001038"/>
      <name val="Calibri"/>
      <family val="2"/>
    </font>
    <font>
      <b/>
      <sz val="16"/>
      <color rgb="FFFF0000"/>
      <name val="Calibri"/>
      <family val="2"/>
    </font>
    <font>
      <b/>
      <sz val="9"/>
      <color indexed="8"/>
      <name val="Verdana"/>
      <family val="2"/>
    </font>
    <font>
      <b/>
      <sz val="12"/>
      <color rgb="FF661126"/>
      <name val="Calibri"/>
      <family val="2"/>
    </font>
    <font>
      <sz val="12"/>
      <color rgb="FF661126"/>
      <name val="Calibri"/>
      <family val="2"/>
    </font>
    <font>
      <sz val="11"/>
      <color rgb="FFFF0000"/>
      <name val="Aptos Narrow"/>
      <family val="2"/>
      <scheme val="minor"/>
    </font>
    <font>
      <sz val="14"/>
      <color rgb="FFFF0000"/>
      <name val="Calibri"/>
      <family val="2"/>
    </font>
    <font>
      <sz val="10"/>
      <color rgb="FFFF0000"/>
      <name val="Verdana"/>
      <family val="2"/>
    </font>
    <font>
      <sz val="18"/>
      <color rgb="FFFF0000"/>
      <name val="Calibri"/>
      <family val="2"/>
    </font>
    <font>
      <b/>
      <i/>
      <sz val="12"/>
      <color rgb="FFFF0000"/>
      <name val="Calibri"/>
      <family val="2"/>
    </font>
    <font>
      <sz val="10"/>
      <color theme="1"/>
      <name val="Verdana"/>
      <family val="2"/>
    </font>
    <font>
      <sz val="18"/>
      <color rgb="FFFAFAFA"/>
      <name val="Calibri"/>
      <family val="2"/>
    </font>
    <font>
      <sz val="10"/>
      <color rgb="FFFAFAFA"/>
      <name val="Myriad Pro"/>
      <family val="2"/>
    </font>
    <font>
      <sz val="11"/>
      <color rgb="FFFAFAFA"/>
      <name val="Aptos Narrow"/>
      <family val="2"/>
      <scheme val="minor"/>
    </font>
    <font>
      <sz val="11"/>
      <color rgb="FFFAFAFA"/>
      <name val="Calibri"/>
      <family val="2"/>
    </font>
    <font>
      <sz val="12"/>
      <color rgb="FFFAFAFA"/>
      <name val="Calibri"/>
      <family val="2"/>
    </font>
  </fonts>
  <fills count="14">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AFAFA"/>
        <bgColor indexed="64"/>
      </patternFill>
    </fill>
    <fill>
      <patternFill patternType="solid">
        <fgColor rgb="FFFFFF00"/>
        <bgColor indexed="64"/>
      </patternFill>
    </fill>
    <fill>
      <patternFill patternType="solid">
        <fgColor rgb="FF001038"/>
        <bgColor indexed="64"/>
      </patternFill>
    </fill>
    <fill>
      <patternFill patternType="solid">
        <fgColor rgb="FFEDD9C4"/>
        <bgColor indexed="64"/>
      </patternFill>
    </fill>
    <fill>
      <patternFill patternType="solid">
        <fgColor rgb="FF661126"/>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22"/>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medium">
        <color theme="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double">
        <color theme="5"/>
      </top>
      <bottom style="double">
        <color theme="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rgb="FF000000"/>
      </right>
      <top/>
      <bottom style="thin">
        <color rgb="FF000000"/>
      </bottom>
      <diagonal/>
    </border>
    <border>
      <left style="dotted">
        <color theme="1" tint="0.499984740745262"/>
      </left>
      <right style="dotted">
        <color theme="1" tint="0.499984740745262"/>
      </right>
      <top style="dotted">
        <color theme="1" tint="0.499984740745262"/>
      </top>
      <bottom style="dotted">
        <color theme="1" tint="0.499984740745262"/>
      </bottom>
      <diagonal/>
    </border>
    <border>
      <left/>
      <right style="dotted">
        <color theme="1" tint="0.499984740745262"/>
      </right>
      <top style="dotted">
        <color theme="1" tint="0.499984740745262"/>
      </top>
      <bottom style="dotted">
        <color theme="1" tint="0.499984740745262"/>
      </bottom>
      <diagonal/>
    </border>
    <border>
      <left style="thin">
        <color rgb="FF000000"/>
      </left>
      <right/>
      <top style="thin">
        <color rgb="FF000000"/>
      </top>
      <bottom style="thin">
        <color rgb="FF000000"/>
      </bottom>
      <diagonal/>
    </border>
    <border>
      <left/>
      <right/>
      <top style="thin">
        <color rgb="FF000000"/>
      </top>
      <bottom style="thin">
        <color indexed="64"/>
      </bottom>
      <diagonal/>
    </border>
    <border>
      <left/>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style="medium">
        <color rgb="FF000000"/>
      </left>
      <right style="thin">
        <color rgb="FF000000"/>
      </right>
      <top style="thin">
        <color rgb="FF000000"/>
      </top>
      <bottom style="thin">
        <color rgb="FF000000"/>
      </bottom>
      <diagonal/>
    </border>
    <border>
      <left style="dotted">
        <color theme="1" tint="0.499984740745262"/>
      </left>
      <right style="medium">
        <color rgb="FF000000"/>
      </right>
      <top/>
      <bottom style="dotted">
        <color theme="1" tint="0.499984740745262"/>
      </bottom>
      <diagonal/>
    </border>
    <border>
      <left style="medium">
        <color rgb="FF000000"/>
      </left>
      <right/>
      <top style="thin">
        <color rgb="FF000000"/>
      </top>
      <bottom style="thin">
        <color rgb="FF000000"/>
      </bottom>
      <diagonal/>
    </border>
    <border>
      <left style="dotted">
        <color theme="1" tint="0.499984740745262"/>
      </left>
      <right style="medium">
        <color rgb="FF000000"/>
      </right>
      <top style="dotted">
        <color theme="1" tint="0.499984740745262"/>
      </top>
      <bottom style="dotted">
        <color theme="1" tint="0.499984740745262"/>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indexed="64"/>
      </right>
      <top style="thin">
        <color rgb="FF000000"/>
      </top>
      <bottom style="thin">
        <color rgb="FF000000"/>
      </bottom>
      <diagonal/>
    </border>
    <border>
      <left/>
      <right/>
      <top style="thin">
        <color rgb="FF000000"/>
      </top>
      <bottom/>
      <diagonal/>
    </border>
    <border>
      <left style="medium">
        <color indexed="64"/>
      </left>
      <right style="medium">
        <color indexed="64"/>
      </right>
      <top/>
      <bottom style="medium">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dotted">
        <color theme="1" tint="0.499984740745262"/>
      </left>
      <right/>
      <top style="dotted">
        <color theme="1" tint="0.499984740745262"/>
      </top>
      <bottom style="dotted">
        <color theme="1" tint="0.499984740745262"/>
      </bottom>
      <diagonal/>
    </border>
    <border>
      <left style="thin">
        <color rgb="FF000000"/>
      </left>
      <right style="medium">
        <color rgb="FF000000"/>
      </right>
      <top style="thin">
        <color rgb="FF000000"/>
      </top>
      <bottom style="thin">
        <color rgb="FF000000"/>
      </bottom>
      <diagonal/>
    </border>
    <border>
      <left style="thin">
        <color rgb="FF000000"/>
      </left>
      <right style="thin">
        <color theme="1"/>
      </right>
      <top style="thin">
        <color rgb="FF000000"/>
      </top>
      <bottom/>
      <diagonal/>
    </border>
    <border>
      <left style="thin">
        <color rgb="FF000000"/>
      </left>
      <right style="thin">
        <color theme="1"/>
      </right>
      <top/>
      <bottom style="thin">
        <color rgb="FF00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thin">
        <color indexed="64"/>
      </left>
      <right/>
      <top/>
      <bottom/>
      <diagonal/>
    </border>
    <border>
      <left/>
      <right/>
      <top style="thin">
        <color rgb="FF000000"/>
      </top>
      <bottom style="thin">
        <color rgb="FF000000"/>
      </bottom>
      <diagonal/>
    </border>
  </borders>
  <cellStyleXfs count="20">
    <xf numFmtId="0" fontId="0" fillId="0" borderId="0"/>
    <xf numFmtId="43" fontId="1" fillId="0" borderId="0" applyFont="0" applyFill="0" applyBorder="0" applyAlignment="0" applyProtection="0"/>
    <xf numFmtId="0" fontId="3" fillId="0" borderId="0"/>
    <xf numFmtId="164" fontId="3" fillId="0" borderId="0" applyFont="0" applyFill="0" applyBorder="0" applyAlignment="0" applyProtection="0"/>
    <xf numFmtId="0" fontId="4" fillId="0" borderId="5" applyNumberFormat="0" applyFill="0" applyAlignment="0" applyProtection="0"/>
    <xf numFmtId="9" fontId="1"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10" fillId="0" borderId="0"/>
    <xf numFmtId="3" fontId="3" fillId="4" borderId="1" applyFont="0">
      <alignment horizontal="right" vertical="center"/>
    </xf>
    <xf numFmtId="0" fontId="13" fillId="0" borderId="0"/>
    <xf numFmtId="0" fontId="3" fillId="0" borderId="0"/>
    <xf numFmtId="0" fontId="3" fillId="0" borderId="0">
      <alignment horizontal="left" indent="2"/>
    </xf>
    <xf numFmtId="0" fontId="3" fillId="0" borderId="0"/>
    <xf numFmtId="0" fontId="31" fillId="0" borderId="0"/>
    <xf numFmtId="0" fontId="3" fillId="0" borderId="0">
      <alignment horizontal="left" indent="1"/>
    </xf>
    <xf numFmtId="0" fontId="32" fillId="0" borderId="0"/>
    <xf numFmtId="0" fontId="61" fillId="0" borderId="0" applyNumberFormat="0" applyFill="0" applyBorder="0" applyAlignment="0" applyProtection="0"/>
  </cellStyleXfs>
  <cellXfs count="538">
    <xf numFmtId="0" fontId="0" fillId="0" borderId="0" xfId="0"/>
    <xf numFmtId="166" fontId="5" fillId="3" borderId="0" xfId="0" applyNumberFormat="1" applyFont="1" applyFill="1" applyAlignment="1">
      <alignment horizontal="left" vertical="center" indent="3"/>
    </xf>
    <xf numFmtId="0" fontId="5" fillId="3" borderId="0" xfId="0" applyFont="1" applyFill="1" applyAlignment="1">
      <alignment vertical="center"/>
    </xf>
    <xf numFmtId="0" fontId="6" fillId="3" borderId="0" xfId="0" applyFont="1" applyFill="1"/>
    <xf numFmtId="0" fontId="5" fillId="3" borderId="0" xfId="0" applyFont="1" applyFill="1"/>
    <xf numFmtId="0" fontId="7" fillId="3" borderId="0" xfId="0" applyFont="1" applyFill="1" applyAlignment="1">
      <alignment vertical="center"/>
    </xf>
    <xf numFmtId="0" fontId="7" fillId="3" borderId="0" xfId="0" applyFont="1" applyFill="1"/>
    <xf numFmtId="0" fontId="8" fillId="3" borderId="0" xfId="7" applyFont="1" applyFill="1" applyProtection="1">
      <protection hidden="1"/>
    </xf>
    <xf numFmtId="166" fontId="14" fillId="3" borderId="0" xfId="7" applyNumberFormat="1" applyFont="1" applyFill="1" applyProtection="1">
      <protection hidden="1"/>
    </xf>
    <xf numFmtId="0" fontId="12" fillId="5" borderId="33"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9" fillId="0" borderId="1" xfId="0" applyFont="1" applyBorder="1" applyAlignment="1">
      <alignment horizontal="left" vertical="center" indent="1"/>
    </xf>
    <xf numFmtId="49" fontId="21"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indent="1"/>
    </xf>
    <xf numFmtId="49" fontId="20" fillId="0" borderId="1" xfId="0" applyNumberFormat="1" applyFont="1" applyBorder="1" applyAlignment="1">
      <alignment horizontal="left" vertical="center" wrapText="1"/>
    </xf>
    <xf numFmtId="3" fontId="9" fillId="3" borderId="23" xfId="0" applyNumberFormat="1" applyFont="1" applyFill="1" applyBorder="1" applyAlignment="1" applyProtection="1">
      <alignment horizontal="right" vertical="center" wrapText="1"/>
      <protection hidden="1"/>
    </xf>
    <xf numFmtId="49" fontId="20" fillId="7" borderId="1" xfId="0" applyNumberFormat="1" applyFont="1" applyFill="1" applyBorder="1" applyAlignment="1">
      <alignment horizontal="left" vertical="center" wrapText="1"/>
    </xf>
    <xf numFmtId="0" fontId="20" fillId="0" borderId="17" xfId="0" applyFont="1" applyBorder="1" applyAlignment="1">
      <alignment horizontal="left" vertical="center" wrapText="1"/>
    </xf>
    <xf numFmtId="3" fontId="9" fillId="3" borderId="22" xfId="0" applyNumberFormat="1" applyFont="1" applyFill="1" applyBorder="1" applyAlignment="1" applyProtection="1">
      <alignment horizontal="right" vertical="center" wrapText="1"/>
      <protection hidden="1"/>
    </xf>
    <xf numFmtId="0" fontId="8" fillId="0" borderId="1" xfId="0" applyFont="1" applyBorder="1" applyAlignment="1">
      <alignment horizontal="left" vertical="center" indent="1"/>
    </xf>
    <xf numFmtId="0" fontId="19" fillId="0" borderId="4" xfId="0" applyFont="1" applyBorder="1" applyAlignment="1">
      <alignment horizontal="left" vertical="center" wrapText="1" indent="1"/>
    </xf>
    <xf numFmtId="0" fontId="8" fillId="0" borderId="1" xfId="0" quotePrefix="1" applyFont="1" applyBorder="1" applyAlignment="1">
      <alignment horizontal="left" vertical="center" indent="1"/>
    </xf>
    <xf numFmtId="0" fontId="19" fillId="3" borderId="4" xfId="0" applyFont="1" applyFill="1" applyBorder="1" applyAlignment="1">
      <alignment horizontal="left" vertical="center" wrapText="1" indent="1"/>
    </xf>
    <xf numFmtId="0" fontId="19" fillId="3" borderId="4" xfId="0" applyFont="1" applyFill="1" applyBorder="1" applyAlignment="1">
      <alignment horizontal="left" vertical="center" wrapText="1" indent="2"/>
    </xf>
    <xf numFmtId="0" fontId="20" fillId="0" borderId="4" xfId="0" applyFont="1" applyBorder="1" applyAlignment="1">
      <alignment horizontal="left" vertical="center" wrapText="1"/>
    </xf>
    <xf numFmtId="0" fontId="19" fillId="0" borderId="4" xfId="0" applyFont="1" applyBorder="1" applyAlignment="1">
      <alignment horizontal="left" vertical="center" wrapText="1" indent="2"/>
    </xf>
    <xf numFmtId="0" fontId="20" fillId="0" borderId="16" xfId="0" applyFont="1" applyBorder="1" applyAlignment="1">
      <alignment horizontal="left" vertical="center" wrapText="1"/>
    </xf>
    <xf numFmtId="0" fontId="20" fillId="0" borderId="16" xfId="0" applyFont="1" applyBorder="1" applyAlignment="1">
      <alignment vertical="center"/>
    </xf>
    <xf numFmtId="0" fontId="20" fillId="3" borderId="1" xfId="0" applyFont="1" applyFill="1" applyBorder="1" applyAlignment="1">
      <alignment vertical="center"/>
    </xf>
    <xf numFmtId="0" fontId="20" fillId="0" borderId="17" xfId="0" applyFont="1" applyBorder="1" applyAlignment="1">
      <alignment vertical="center"/>
    </xf>
    <xf numFmtId="0" fontId="9" fillId="0" borderId="4" xfId="0" applyFont="1" applyBorder="1" applyAlignment="1">
      <alignment horizontal="left" vertical="center" wrapText="1"/>
    </xf>
    <xf numFmtId="0" fontId="20" fillId="3" borderId="4"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0" fillId="3" borderId="4" xfId="0" applyFont="1" applyFill="1" applyBorder="1" applyAlignment="1">
      <alignment vertical="center"/>
    </xf>
    <xf numFmtId="0" fontId="20" fillId="0" borderId="1" xfId="0" applyFont="1" applyBorder="1" applyAlignment="1">
      <alignment vertical="center"/>
    </xf>
    <xf numFmtId="0" fontId="20" fillId="0" borderId="9" xfId="0" applyFont="1" applyBorder="1" applyAlignment="1">
      <alignment vertical="center"/>
    </xf>
    <xf numFmtId="0" fontId="8" fillId="3" borderId="4" xfId="0" applyFont="1" applyFill="1" applyBorder="1" applyAlignment="1">
      <alignment horizontal="left" vertical="center" wrapText="1" indent="2"/>
    </xf>
    <xf numFmtId="0" fontId="8" fillId="3" borderId="4" xfId="0" applyFont="1" applyFill="1" applyBorder="1" applyAlignment="1">
      <alignment horizontal="left" vertical="center" wrapText="1" indent="1"/>
    </xf>
    <xf numFmtId="0" fontId="20" fillId="3" borderId="1" xfId="0" applyFont="1" applyFill="1" applyBorder="1" applyAlignment="1">
      <alignment horizontal="left" vertical="center" wrapText="1"/>
    </xf>
    <xf numFmtId="0" fontId="20" fillId="0" borderId="1" xfId="0" applyFont="1" applyBorder="1" applyAlignment="1">
      <alignment vertical="center" wrapText="1"/>
    </xf>
    <xf numFmtId="0" fontId="20" fillId="0" borderId="9" xfId="0" applyFont="1" applyBorder="1" applyAlignment="1">
      <alignment horizontal="left" vertical="center" wrapText="1"/>
    </xf>
    <xf numFmtId="0" fontId="9" fillId="3" borderId="4" xfId="0" applyFont="1" applyFill="1" applyBorder="1" applyAlignment="1">
      <alignment horizontal="left" vertical="center" wrapText="1"/>
    </xf>
    <xf numFmtId="0" fontId="20" fillId="0" borderId="7" xfId="0" applyFont="1" applyBorder="1" applyAlignment="1">
      <alignment vertical="center"/>
    </xf>
    <xf numFmtId="0" fontId="8" fillId="0" borderId="4" xfId="0" applyFont="1" applyBorder="1" applyAlignment="1">
      <alignment horizontal="left" vertical="center" wrapText="1" indent="1"/>
    </xf>
    <xf numFmtId="0" fontId="9" fillId="0" borderId="16" xfId="0" applyFont="1" applyBorder="1" applyAlignment="1">
      <alignment vertical="center" wrapText="1"/>
    </xf>
    <xf numFmtId="0" fontId="20" fillId="0" borderId="1" xfId="0" applyFont="1" applyBorder="1" applyAlignment="1">
      <alignment horizontal="left" vertical="center" wrapText="1"/>
    </xf>
    <xf numFmtId="3" fontId="8" fillId="3" borderId="25" xfId="0" applyNumberFormat="1" applyFont="1" applyFill="1" applyBorder="1" applyAlignment="1" applyProtection="1">
      <alignment horizontal="right" vertical="center" wrapText="1"/>
      <protection hidden="1"/>
    </xf>
    <xf numFmtId="0" fontId="9" fillId="0" borderId="30" xfId="0" applyFont="1" applyBorder="1" applyAlignment="1">
      <alignment horizontal="left" vertical="center" indent="1"/>
    </xf>
    <xf numFmtId="0" fontId="20" fillId="0" borderId="38" xfId="0" applyFont="1" applyBorder="1" applyAlignment="1">
      <alignment vertical="center"/>
    </xf>
    <xf numFmtId="0" fontId="12" fillId="6" borderId="34" xfId="0" applyFont="1" applyFill="1" applyBorder="1" applyAlignment="1">
      <alignment horizontal="center" vertical="top" wrapText="1"/>
    </xf>
    <xf numFmtId="0" fontId="12" fillId="6" borderId="35" xfId="0" applyFont="1" applyFill="1" applyBorder="1" applyAlignment="1">
      <alignment horizontal="center" vertical="top" wrapText="1"/>
    </xf>
    <xf numFmtId="49" fontId="9" fillId="0" borderId="9" xfId="15" applyNumberFormat="1" applyFont="1" applyBorder="1" applyAlignment="1">
      <alignment horizontal="left" vertical="center" wrapText="1" indent="1"/>
    </xf>
    <xf numFmtId="0" fontId="18" fillId="0" borderId="9" xfId="15" applyFont="1" applyBorder="1" applyAlignment="1">
      <alignment horizontal="left" vertical="center" wrapText="1"/>
    </xf>
    <xf numFmtId="49" fontId="8" fillId="0" borderId="1" xfId="15" applyNumberFormat="1" applyFont="1" applyBorder="1" applyAlignment="1">
      <alignment horizontal="left" vertical="center" wrapText="1" indent="1"/>
    </xf>
    <xf numFmtId="0" fontId="24" fillId="0" borderId="1" xfId="15" applyFont="1" applyBorder="1" applyAlignment="1">
      <alignment horizontal="left" vertical="center" wrapText="1" indent="4"/>
    </xf>
    <xf numFmtId="49" fontId="9" fillId="0" borderId="1" xfId="15" applyNumberFormat="1" applyFont="1" applyBorder="1" applyAlignment="1">
      <alignment horizontal="left" vertical="center" wrapText="1" indent="1"/>
    </xf>
    <xf numFmtId="0" fontId="9" fillId="7" borderId="1" xfId="15" applyFont="1" applyFill="1" applyBorder="1" applyAlignment="1">
      <alignment horizontal="left" vertical="top" wrapText="1"/>
    </xf>
    <xf numFmtId="0" fontId="9" fillId="5" borderId="1" xfId="15" applyFont="1" applyFill="1" applyBorder="1" applyAlignment="1">
      <alignment horizontal="left" vertical="center" wrapText="1" indent="1"/>
    </xf>
    <xf numFmtId="0" fontId="8" fillId="0" borderId="1" xfId="15" applyFont="1" applyBorder="1" applyAlignment="1">
      <alignment horizontal="left" vertical="top" wrapText="1" indent="2"/>
    </xf>
    <xf numFmtId="0" fontId="8" fillId="0" borderId="1" xfId="15" applyFont="1" applyBorder="1" applyAlignment="1">
      <alignment horizontal="left" vertical="top" wrapText="1" indent="4"/>
    </xf>
    <xf numFmtId="0" fontId="19" fillId="0" borderId="1" xfId="15" applyFont="1" applyBorder="1" applyAlignment="1">
      <alignment horizontal="left" vertical="center" wrapText="1" indent="3"/>
    </xf>
    <xf numFmtId="0" fontId="17" fillId="0" borderId="1" xfId="15" applyFont="1" applyBorder="1" applyAlignment="1">
      <alignment horizontal="left" vertical="top" wrapText="1" indent="4"/>
    </xf>
    <xf numFmtId="0" fontId="8" fillId="0" borderId="1" xfId="15" applyFont="1" applyBorder="1" applyAlignment="1">
      <alignment horizontal="left" vertical="center" wrapText="1" indent="3"/>
    </xf>
    <xf numFmtId="0" fontId="20" fillId="0" borderId="1" xfId="15" applyFont="1" applyBorder="1" applyAlignment="1">
      <alignment horizontal="left" vertical="center" wrapText="1" indent="2"/>
    </xf>
    <xf numFmtId="0" fontId="20" fillId="5" borderId="1" xfId="15" applyFont="1" applyFill="1" applyBorder="1" applyAlignment="1">
      <alignment horizontal="left" vertical="center" wrapText="1" indent="1"/>
    </xf>
    <xf numFmtId="0" fontId="9" fillId="0" borderId="1" xfId="15" applyFont="1" applyBorder="1" applyAlignment="1">
      <alignment horizontal="left" vertical="center" wrapText="1" indent="2"/>
    </xf>
    <xf numFmtId="0" fontId="9" fillId="0" borderId="1" xfId="15" applyFont="1" applyBorder="1" applyAlignment="1">
      <alignment horizontal="left" vertical="center" wrapText="1" indent="1"/>
    </xf>
    <xf numFmtId="0" fontId="9" fillId="0" borderId="8" xfId="15" applyFont="1" applyBorder="1" applyAlignment="1">
      <alignment horizontal="left" vertical="center" wrapText="1" indent="2"/>
    </xf>
    <xf numFmtId="49" fontId="9" fillId="0" borderId="1" xfId="15" applyNumberFormat="1" applyFont="1" applyBorder="1" applyAlignment="1">
      <alignment horizontal="left" vertical="center" indent="1"/>
    </xf>
    <xf numFmtId="0" fontId="20" fillId="5" borderId="8" xfId="15" applyFont="1" applyFill="1" applyBorder="1" applyAlignment="1">
      <alignment horizontal="left" vertical="center" wrapText="1" indent="1"/>
    </xf>
    <xf numFmtId="0" fontId="25" fillId="5" borderId="8" xfId="15" applyFont="1" applyFill="1" applyBorder="1" applyAlignment="1">
      <alignment horizontal="left" vertical="center" wrapText="1" indent="1"/>
    </xf>
    <xf numFmtId="0" fontId="20" fillId="0" borderId="8" xfId="15" applyFont="1" applyBorder="1" applyAlignment="1">
      <alignment horizontal="left" vertical="center" wrapText="1" indent="2"/>
    </xf>
    <xf numFmtId="49" fontId="8" fillId="0" borderId="1" xfId="15" applyNumberFormat="1" applyFont="1" applyBorder="1" applyAlignment="1">
      <alignment horizontal="left" vertical="center" indent="1"/>
    </xf>
    <xf numFmtId="0" fontId="19" fillId="0" borderId="8" xfId="15" applyFont="1" applyBorder="1" applyAlignment="1">
      <alignment horizontal="left" vertical="center" wrapText="1" indent="3"/>
    </xf>
    <xf numFmtId="49" fontId="9" fillId="0" borderId="30" xfId="15" applyNumberFormat="1" applyFont="1" applyBorder="1" applyAlignment="1">
      <alignment horizontal="left" vertical="center" indent="1"/>
    </xf>
    <xf numFmtId="0" fontId="25" fillId="0" borderId="31" xfId="15" applyFont="1" applyBorder="1" applyAlignment="1">
      <alignment horizontal="left" vertical="center" wrapText="1" indent="2"/>
    </xf>
    <xf numFmtId="0" fontId="12" fillId="5" borderId="33" xfId="0" applyFont="1" applyFill="1" applyBorder="1" applyAlignment="1">
      <alignment horizontal="center" vertical="top" wrapText="1"/>
    </xf>
    <xf numFmtId="0" fontId="12" fillId="5" borderId="34" xfId="0" applyFont="1" applyFill="1" applyBorder="1" applyAlignment="1">
      <alignment horizontal="center" vertical="top" wrapText="1"/>
    </xf>
    <xf numFmtId="0" fontId="12" fillId="5" borderId="35" xfId="0" applyFont="1" applyFill="1" applyBorder="1" applyAlignment="1">
      <alignment horizontal="center" vertical="top" wrapText="1"/>
    </xf>
    <xf numFmtId="0" fontId="19" fillId="0" borderId="34" xfId="0" applyFont="1" applyBorder="1" applyAlignment="1">
      <alignment horizontal="left" vertical="top"/>
    </xf>
    <xf numFmtId="0" fontId="20" fillId="0" borderId="34" xfId="0" applyFont="1" applyBorder="1" applyAlignment="1">
      <alignment horizontal="left" vertical="center" wrapText="1"/>
    </xf>
    <xf numFmtId="0" fontId="19" fillId="0" borderId="1" xfId="0" applyFont="1" applyBorder="1" applyAlignment="1">
      <alignment horizontal="left" vertical="top"/>
    </xf>
    <xf numFmtId="0" fontId="26" fillId="5" borderId="19" xfId="0" applyFont="1" applyFill="1" applyBorder="1" applyAlignment="1">
      <alignment vertical="center"/>
    </xf>
    <xf numFmtId="0" fontId="26" fillId="5" borderId="20" xfId="0" applyFont="1" applyFill="1" applyBorder="1" applyAlignment="1">
      <alignment vertical="center"/>
    </xf>
    <xf numFmtId="0" fontId="26" fillId="5" borderId="21" xfId="0" applyFont="1" applyFill="1" applyBorder="1" applyAlignment="1">
      <alignment horizontal="right" vertical="center"/>
    </xf>
    <xf numFmtId="0" fontId="20" fillId="0" borderId="28" xfId="0" applyFont="1" applyBorder="1" applyAlignment="1">
      <alignment horizontal="right" vertical="center"/>
    </xf>
    <xf numFmtId="0" fontId="20" fillId="5" borderId="33" xfId="0" applyFont="1" applyFill="1" applyBorder="1" applyAlignment="1">
      <alignment horizontal="center" vertical="center"/>
    </xf>
    <xf numFmtId="0" fontId="20" fillId="5" borderId="34" xfId="0" applyFont="1" applyFill="1" applyBorder="1" applyAlignment="1">
      <alignment horizontal="center" vertical="center"/>
    </xf>
    <xf numFmtId="0" fontId="20" fillId="5" borderId="35" xfId="0" applyFont="1" applyFill="1" applyBorder="1" applyAlignment="1">
      <alignment horizontal="center" vertical="center"/>
    </xf>
    <xf numFmtId="0" fontId="20" fillId="5" borderId="26" xfId="0" quotePrefix="1" applyFont="1" applyFill="1" applyBorder="1" applyAlignment="1">
      <alignment vertical="center"/>
    </xf>
    <xf numFmtId="0" fontId="20" fillId="5" borderId="3" xfId="0" quotePrefix="1" applyFont="1" applyFill="1" applyBorder="1" applyAlignment="1">
      <alignment vertical="center"/>
    </xf>
    <xf numFmtId="0" fontId="20" fillId="5" borderId="27" xfId="0" quotePrefix="1" applyFont="1" applyFill="1" applyBorder="1" applyAlignment="1">
      <alignment vertical="center"/>
    </xf>
    <xf numFmtId="0" fontId="19" fillId="0" borderId="1" xfId="0" applyFont="1" applyBorder="1" applyAlignment="1">
      <alignment horizontal="left" vertical="center"/>
    </xf>
    <xf numFmtId="0" fontId="20" fillId="0" borderId="1" xfId="0" applyFont="1" applyBorder="1" applyAlignment="1">
      <alignment horizontal="left" vertical="center"/>
    </xf>
    <xf numFmtId="0" fontId="19" fillId="0" borderId="1" xfId="0" applyFont="1" applyBorder="1" applyAlignment="1">
      <alignment horizontal="left" vertical="center" wrapText="1" indent="1"/>
    </xf>
    <xf numFmtId="0" fontId="8" fillId="0" borderId="1" xfId="0" applyFont="1" applyBorder="1" applyAlignment="1">
      <alignment horizontal="left" vertical="center" wrapText="1" indent="2"/>
    </xf>
    <xf numFmtId="0" fontId="19" fillId="0" borderId="1" xfId="0" applyFont="1" applyBorder="1" applyAlignment="1">
      <alignment horizontal="left" vertical="center" wrapText="1" indent="2"/>
    </xf>
    <xf numFmtId="168" fontId="20" fillId="5" borderId="27" xfId="1" quotePrefix="1" applyNumberFormat="1" applyFont="1" applyFill="1" applyBorder="1" applyAlignment="1">
      <alignment vertical="center"/>
    </xf>
    <xf numFmtId="0" fontId="9" fillId="0" borderId="1" xfId="0" applyFont="1" applyBorder="1" applyAlignment="1">
      <alignment vertical="center" wrapText="1"/>
    </xf>
    <xf numFmtId="0" fontId="8" fillId="0" borderId="1" xfId="0" applyFont="1" applyBorder="1" applyAlignment="1">
      <alignment horizontal="left" vertical="center" wrapText="1" indent="3"/>
    </xf>
    <xf numFmtId="0" fontId="9" fillId="0" borderId="1" xfId="0" applyFont="1" applyBorder="1" applyAlignment="1">
      <alignment horizontal="left" vertical="center" wrapText="1"/>
    </xf>
    <xf numFmtId="0" fontId="8" fillId="0" borderId="1" xfId="0" applyFont="1" applyBorder="1" applyAlignment="1">
      <alignment horizontal="left" vertical="center"/>
    </xf>
    <xf numFmtId="0" fontId="19" fillId="3" borderId="1" xfId="0" applyFont="1" applyFill="1" applyBorder="1" applyAlignment="1">
      <alignment horizontal="left" vertical="center"/>
    </xf>
    <xf numFmtId="0" fontId="9" fillId="3" borderId="1" xfId="0" applyFont="1" applyFill="1" applyBorder="1" applyAlignment="1">
      <alignment horizontal="left" vertical="center" wrapText="1"/>
    </xf>
    <xf numFmtId="0" fontId="19" fillId="3" borderId="30" xfId="0" applyFont="1" applyFill="1" applyBorder="1" applyAlignment="1">
      <alignment horizontal="left" vertical="center"/>
    </xf>
    <xf numFmtId="0" fontId="9" fillId="3" borderId="30" xfId="0" applyFont="1" applyFill="1" applyBorder="1" applyAlignment="1">
      <alignment horizontal="left" vertical="center" wrapText="1"/>
    </xf>
    <xf numFmtId="0" fontId="0" fillId="3" borderId="0" xfId="0" applyFill="1"/>
    <xf numFmtId="0" fontId="38" fillId="3" borderId="4" xfId="0" applyFont="1" applyFill="1" applyBorder="1" applyAlignment="1">
      <alignment vertical="center" wrapText="1"/>
    </xf>
    <xf numFmtId="165" fontId="40" fillId="3" borderId="6" xfId="7" applyNumberFormat="1" applyFont="1" applyFill="1" applyBorder="1" applyAlignment="1" applyProtection="1">
      <alignment vertical="center"/>
      <protection hidden="1"/>
    </xf>
    <xf numFmtId="0" fontId="39" fillId="3" borderId="6" xfId="2" applyFont="1" applyFill="1" applyBorder="1" applyProtection="1">
      <protection hidden="1"/>
    </xf>
    <xf numFmtId="0" fontId="39" fillId="3" borderId="6" xfId="2" applyFont="1" applyFill="1" applyBorder="1" applyAlignment="1" applyProtection="1">
      <alignment horizontal="center"/>
      <protection hidden="1"/>
    </xf>
    <xf numFmtId="0" fontId="38" fillId="3" borderId="6" xfId="0" applyFont="1" applyFill="1" applyBorder="1"/>
    <xf numFmtId="166" fontId="39" fillId="3" borderId="12" xfId="2" applyNumberFormat="1" applyFont="1" applyFill="1" applyBorder="1" applyAlignment="1" applyProtection="1">
      <alignment horizontal="center" wrapText="1"/>
      <protection hidden="1"/>
    </xf>
    <xf numFmtId="166" fontId="39" fillId="3" borderId="6" xfId="2" applyNumberFormat="1" applyFont="1" applyFill="1" applyBorder="1" applyAlignment="1" applyProtection="1">
      <alignment horizontal="center" wrapText="1"/>
      <protection hidden="1"/>
    </xf>
    <xf numFmtId="168" fontId="39" fillId="3" borderId="6" xfId="2" applyNumberFormat="1" applyFont="1" applyFill="1" applyBorder="1" applyAlignment="1" applyProtection="1">
      <alignment horizontal="right"/>
      <protection hidden="1"/>
    </xf>
    <xf numFmtId="168" fontId="39" fillId="3" borderId="6" xfId="2" applyNumberFormat="1" applyFont="1" applyFill="1" applyBorder="1" applyAlignment="1" applyProtection="1">
      <alignment horizontal="center"/>
      <protection hidden="1"/>
    </xf>
    <xf numFmtId="0" fontId="45" fillId="3" borderId="6" xfId="2" applyFont="1" applyFill="1" applyBorder="1" applyAlignment="1" applyProtection="1">
      <alignment horizontal="center" vertical="center"/>
      <protection hidden="1"/>
    </xf>
    <xf numFmtId="166" fontId="62" fillId="3" borderId="36" xfId="7" applyNumberFormat="1" applyFont="1" applyFill="1" applyBorder="1" applyAlignment="1" applyProtection="1">
      <alignment vertical="center"/>
      <protection hidden="1"/>
    </xf>
    <xf numFmtId="0" fontId="62" fillId="3" borderId="36" xfId="7" applyFont="1" applyFill="1" applyBorder="1" applyAlignment="1" applyProtection="1">
      <alignment horizontal="left" vertical="center" indent="1"/>
      <protection hidden="1"/>
    </xf>
    <xf numFmtId="0" fontId="62" fillId="3" borderId="36" xfId="7" applyFont="1" applyFill="1" applyBorder="1" applyAlignment="1" applyProtection="1">
      <alignment vertical="center"/>
      <protection hidden="1"/>
    </xf>
    <xf numFmtId="165" fontId="63" fillId="3" borderId="36" xfId="7" applyNumberFormat="1" applyFont="1" applyFill="1" applyBorder="1" applyAlignment="1" applyProtection="1">
      <alignment vertical="center"/>
      <protection hidden="1"/>
    </xf>
    <xf numFmtId="0" fontId="62" fillId="3" borderId="36" xfId="7" applyFont="1" applyFill="1" applyBorder="1" applyAlignment="1" applyProtection="1">
      <alignment horizontal="left" vertical="center"/>
      <protection hidden="1"/>
    </xf>
    <xf numFmtId="0" fontId="64" fillId="3" borderId="49" xfId="7" applyFont="1" applyFill="1" applyBorder="1" applyAlignment="1" applyProtection="1">
      <alignment horizontal="left" vertical="top"/>
      <protection hidden="1"/>
    </xf>
    <xf numFmtId="165" fontId="63" fillId="3" borderId="48" xfId="7" applyNumberFormat="1" applyFont="1" applyFill="1" applyBorder="1" applyProtection="1">
      <protection hidden="1"/>
    </xf>
    <xf numFmtId="166" fontId="63" fillId="3" borderId="36" xfId="7" applyNumberFormat="1" applyFont="1" applyFill="1" applyBorder="1" applyAlignment="1" applyProtection="1">
      <alignment vertical="center"/>
      <protection hidden="1"/>
    </xf>
    <xf numFmtId="0" fontId="62" fillId="3" borderId="47" xfId="7" applyFont="1" applyFill="1" applyBorder="1" applyAlignment="1" applyProtection="1">
      <alignment horizontal="left" vertical="center" indent="1"/>
      <protection hidden="1"/>
    </xf>
    <xf numFmtId="0" fontId="63" fillId="3" borderId="36" xfId="7" applyFont="1" applyFill="1" applyBorder="1" applyAlignment="1" applyProtection="1">
      <alignment vertical="center"/>
      <protection hidden="1"/>
    </xf>
    <xf numFmtId="0" fontId="62" fillId="0" borderId="36" xfId="0" applyFont="1" applyBorder="1" applyAlignment="1">
      <alignment horizontal="left" vertical="center" indent="1"/>
    </xf>
    <xf numFmtId="0" fontId="63" fillId="0" borderId="36" xfId="0" applyFont="1" applyBorder="1" applyAlignment="1">
      <alignment vertical="center"/>
    </xf>
    <xf numFmtId="0" fontId="8" fillId="3" borderId="0" xfId="7" applyFont="1" applyFill="1" applyAlignment="1" applyProtection="1">
      <alignment vertical="center"/>
      <protection hidden="1"/>
    </xf>
    <xf numFmtId="0" fontId="0" fillId="0" borderId="0" xfId="0" applyAlignment="1">
      <alignment vertical="center"/>
    </xf>
    <xf numFmtId="49" fontId="9" fillId="8" borderId="24" xfId="15" applyNumberFormat="1" applyFont="1" applyFill="1" applyBorder="1" applyAlignment="1">
      <alignment horizontal="center" vertical="center" wrapText="1"/>
    </xf>
    <xf numFmtId="0" fontId="9" fillId="8" borderId="24" xfId="0" applyFont="1" applyFill="1" applyBorder="1" applyAlignment="1">
      <alignment horizontal="center" vertical="center" wrapText="1"/>
    </xf>
    <xf numFmtId="0" fontId="6" fillId="3" borderId="53" xfId="0" applyFont="1" applyFill="1" applyBorder="1"/>
    <xf numFmtId="166" fontId="35" fillId="3" borderId="52" xfId="0" applyNumberFormat="1" applyFont="1" applyFill="1" applyBorder="1" applyAlignment="1">
      <alignment horizontal="left" vertical="center" indent="3"/>
    </xf>
    <xf numFmtId="0" fontId="35" fillId="3" borderId="0" xfId="0" applyFont="1" applyFill="1"/>
    <xf numFmtId="166" fontId="38" fillId="8" borderId="58" xfId="0" quotePrefix="1" applyNumberFormat="1" applyFont="1" applyFill="1" applyBorder="1" applyAlignment="1">
      <alignment horizontal="center" vertical="center"/>
    </xf>
    <xf numFmtId="0" fontId="34" fillId="3" borderId="0" xfId="0" applyFont="1" applyFill="1" applyAlignment="1">
      <alignment horizontal="center" vertical="center"/>
    </xf>
    <xf numFmtId="166" fontId="5" fillId="3" borderId="52" xfId="0" applyNumberFormat="1" applyFont="1" applyFill="1" applyBorder="1" applyAlignment="1">
      <alignment horizontal="left" vertical="center" indent="3"/>
    </xf>
    <xf numFmtId="0" fontId="5" fillId="3" borderId="55" xfId="0" applyFont="1" applyFill="1" applyBorder="1"/>
    <xf numFmtId="0" fontId="5" fillId="3" borderId="55" xfId="0" applyFont="1" applyFill="1" applyBorder="1" applyAlignment="1">
      <alignment vertical="center"/>
    </xf>
    <xf numFmtId="0" fontId="6" fillId="3" borderId="55" xfId="0" applyFont="1" applyFill="1" applyBorder="1"/>
    <xf numFmtId="0" fontId="6" fillId="3" borderId="56" xfId="0" applyFont="1" applyFill="1" applyBorder="1"/>
    <xf numFmtId="0" fontId="0" fillId="0" borderId="52" xfId="0" applyBorder="1"/>
    <xf numFmtId="0" fontId="67" fillId="3" borderId="54" xfId="0" applyFont="1" applyFill="1" applyBorder="1"/>
    <xf numFmtId="0" fontId="39" fillId="3" borderId="0" xfId="2" applyFont="1" applyFill="1" applyProtection="1">
      <protection hidden="1"/>
    </xf>
    <xf numFmtId="0" fontId="38" fillId="3" borderId="0" xfId="0" applyFont="1" applyFill="1"/>
    <xf numFmtId="0" fontId="0" fillId="0" borderId="50" xfId="0" applyBorder="1"/>
    <xf numFmtId="168" fontId="39" fillId="3" borderId="0" xfId="2" applyNumberFormat="1" applyFont="1" applyFill="1" applyAlignment="1" applyProtection="1">
      <alignment horizontal="right"/>
      <protection hidden="1"/>
    </xf>
    <xf numFmtId="165" fontId="41" fillId="3" borderId="0" xfId="7" applyNumberFormat="1" applyFont="1" applyFill="1" applyAlignment="1" applyProtection="1">
      <alignment horizontal="right" vertical="center" indent="2"/>
      <protection hidden="1"/>
    </xf>
    <xf numFmtId="165" fontId="39" fillId="3" borderId="0" xfId="7" applyNumberFormat="1" applyFont="1" applyFill="1" applyAlignment="1" applyProtection="1">
      <alignment horizontal="left" vertical="center"/>
      <protection hidden="1"/>
    </xf>
    <xf numFmtId="165" fontId="41" fillId="3" borderId="0" xfId="7" applyNumberFormat="1" applyFont="1" applyFill="1" applyAlignment="1" applyProtection="1">
      <alignment vertical="center"/>
      <protection hidden="1"/>
    </xf>
    <xf numFmtId="165" fontId="39" fillId="3" borderId="0" xfId="7" applyNumberFormat="1" applyFont="1" applyFill="1" applyAlignment="1" applyProtection="1">
      <alignment vertical="center"/>
      <protection hidden="1"/>
    </xf>
    <xf numFmtId="0" fontId="42" fillId="3" borderId="0" xfId="7" applyFont="1" applyFill="1" applyAlignment="1" applyProtection="1">
      <alignment horizontal="left" vertical="center"/>
      <protection hidden="1"/>
    </xf>
    <xf numFmtId="0" fontId="43" fillId="3" borderId="0" xfId="7" applyFont="1" applyFill="1" applyAlignment="1" applyProtection="1">
      <alignment horizontal="left" vertical="center" indent="2"/>
      <protection hidden="1"/>
    </xf>
    <xf numFmtId="0" fontId="44" fillId="3" borderId="0" xfId="2" quotePrefix="1" applyFont="1" applyFill="1" applyAlignment="1" applyProtection="1">
      <alignment horizontal="right"/>
      <protection hidden="1"/>
    </xf>
    <xf numFmtId="0" fontId="39" fillId="3" borderId="0" xfId="2" applyFont="1" applyFill="1" applyAlignment="1" applyProtection="1">
      <alignment vertical="top" wrapText="1"/>
      <protection hidden="1"/>
    </xf>
    <xf numFmtId="166" fontId="39" fillId="3" borderId="0" xfId="7" applyNumberFormat="1" applyFont="1" applyFill="1" applyAlignment="1" applyProtection="1">
      <alignment vertical="center"/>
      <protection hidden="1"/>
    </xf>
    <xf numFmtId="0" fontId="39" fillId="3" borderId="0" xfId="2" applyFont="1" applyFill="1" applyAlignment="1" applyProtection="1">
      <alignment horizontal="right" vertical="top" indent="2"/>
      <protection hidden="1"/>
    </xf>
    <xf numFmtId="0" fontId="39" fillId="3" borderId="0" xfId="2" applyFont="1" applyFill="1" applyAlignment="1" applyProtection="1">
      <alignment horizontal="left" vertical="justify" wrapText="1"/>
      <protection hidden="1"/>
    </xf>
    <xf numFmtId="0" fontId="48" fillId="3" borderId="0" xfId="0" applyFont="1" applyFill="1" applyAlignment="1" applyProtection="1">
      <alignment horizontal="center" vertical="center"/>
      <protection hidden="1"/>
    </xf>
    <xf numFmtId="0" fontId="39" fillId="3" borderId="0" xfId="2" applyFont="1" applyFill="1" applyAlignment="1" applyProtection="1">
      <alignment horizontal="center"/>
      <protection hidden="1"/>
    </xf>
    <xf numFmtId="0" fontId="46" fillId="3" borderId="0" xfId="0" applyFont="1" applyFill="1" applyAlignment="1" applyProtection="1">
      <alignment horizontal="center" vertical="center"/>
      <protection hidden="1"/>
    </xf>
    <xf numFmtId="0" fontId="39" fillId="3" borderId="0" xfId="2" applyFont="1" applyFill="1" applyAlignment="1" applyProtection="1">
      <alignment horizontal="left" vertical="top"/>
      <protection hidden="1"/>
    </xf>
    <xf numFmtId="0" fontId="44" fillId="3" borderId="0" xfId="2" applyFont="1" applyFill="1" applyAlignment="1" applyProtection="1">
      <alignment horizontal="right"/>
      <protection hidden="1"/>
    </xf>
    <xf numFmtId="0" fontId="45" fillId="3" borderId="0" xfId="2" applyFont="1" applyFill="1" applyAlignment="1" applyProtection="1">
      <alignment horizontal="center"/>
      <protection hidden="1"/>
    </xf>
    <xf numFmtId="0" fontId="39" fillId="3" borderId="0" xfId="7" applyFont="1" applyFill="1" applyAlignment="1" applyProtection="1">
      <alignment vertical="center"/>
      <protection hidden="1"/>
    </xf>
    <xf numFmtId="0" fontId="38" fillId="0" borderId="0" xfId="0" applyFont="1"/>
    <xf numFmtId="0" fontId="39" fillId="3" borderId="0" xfId="2" applyFont="1" applyFill="1" applyAlignment="1" applyProtection="1">
      <alignment horizontal="left" vertical="top" wrapText="1"/>
      <protection hidden="1"/>
    </xf>
    <xf numFmtId="0" fontId="39" fillId="3" borderId="0" xfId="2" applyFont="1" applyFill="1" applyAlignment="1" applyProtection="1">
      <alignment horizontal="left" vertical="top" wrapText="1" indent="5"/>
      <protection hidden="1"/>
    </xf>
    <xf numFmtId="0" fontId="39" fillId="3" borderId="0" xfId="2" applyFont="1" applyFill="1" applyAlignment="1" applyProtection="1">
      <alignment vertical="justify" wrapText="1"/>
      <protection hidden="1"/>
    </xf>
    <xf numFmtId="0" fontId="44" fillId="3" borderId="0" xfId="2" applyFont="1" applyFill="1" applyAlignment="1" applyProtection="1">
      <alignment horizontal="left" vertical="top" indent="5"/>
      <protection hidden="1"/>
    </xf>
    <xf numFmtId="0" fontId="39" fillId="3" borderId="0" xfId="2" applyFont="1" applyFill="1" applyAlignment="1" applyProtection="1">
      <alignment horizontal="justify" vertical="justify"/>
      <protection hidden="1"/>
    </xf>
    <xf numFmtId="0" fontId="39" fillId="3" borderId="0" xfId="2" applyFont="1" applyFill="1" applyAlignment="1" applyProtection="1">
      <alignment horizontal="left" vertical="top" indent="5"/>
      <protection hidden="1"/>
    </xf>
    <xf numFmtId="0" fontId="39" fillId="0" borderId="0" xfId="2" applyFont="1" applyAlignment="1" applyProtection="1">
      <alignment vertical="justify" wrapText="1"/>
      <protection hidden="1"/>
    </xf>
    <xf numFmtId="0" fontId="39" fillId="3" borderId="0" xfId="2" applyFont="1" applyFill="1" applyAlignment="1" applyProtection="1">
      <alignment vertical="top"/>
      <protection hidden="1"/>
    </xf>
    <xf numFmtId="166" fontId="42" fillId="3" borderId="0" xfId="7" applyNumberFormat="1" applyFont="1" applyFill="1" applyAlignment="1" applyProtection="1">
      <alignment horizontal="center" vertical="center"/>
      <protection hidden="1"/>
    </xf>
    <xf numFmtId="0" fontId="39" fillId="3" borderId="0" xfId="2" applyFont="1" applyFill="1" applyAlignment="1" applyProtection="1">
      <alignment horizontal="right"/>
      <protection hidden="1"/>
    </xf>
    <xf numFmtId="0" fontId="47" fillId="3" borderId="0" xfId="2" applyFont="1" applyFill="1" applyProtection="1">
      <protection hidden="1"/>
    </xf>
    <xf numFmtId="0" fontId="45" fillId="3" borderId="0" xfId="2" applyFont="1" applyFill="1" applyAlignment="1" applyProtection="1">
      <alignment horizontal="left"/>
      <protection hidden="1"/>
    </xf>
    <xf numFmtId="0" fontId="39" fillId="3" borderId="0" xfId="2" applyFont="1" applyFill="1" applyAlignment="1" applyProtection="1">
      <alignment horizontal="centerContinuous"/>
      <protection hidden="1"/>
    </xf>
    <xf numFmtId="0" fontId="44" fillId="3" borderId="55" xfId="2" applyFont="1" applyFill="1" applyBorder="1" applyAlignment="1" applyProtection="1">
      <alignment horizontal="right"/>
      <protection hidden="1"/>
    </xf>
    <xf numFmtId="0" fontId="39" fillId="3" borderId="55" xfId="2" applyFont="1" applyFill="1" applyBorder="1" applyProtection="1">
      <protection hidden="1"/>
    </xf>
    <xf numFmtId="0" fontId="39" fillId="3" borderId="55" xfId="2" applyFont="1" applyFill="1" applyBorder="1" applyAlignment="1" applyProtection="1">
      <alignment horizontal="center"/>
      <protection hidden="1"/>
    </xf>
    <xf numFmtId="0" fontId="0" fillId="0" borderId="55" xfId="0" applyBorder="1"/>
    <xf numFmtId="0" fontId="0" fillId="3" borderId="55" xfId="0" applyFill="1" applyBorder="1"/>
    <xf numFmtId="0" fontId="0" fillId="3" borderId="50" xfId="0" applyFill="1" applyBorder="1"/>
    <xf numFmtId="0" fontId="0" fillId="3" borderId="51" xfId="0" applyFill="1" applyBorder="1"/>
    <xf numFmtId="0" fontId="0" fillId="3" borderId="53" xfId="0" applyFill="1" applyBorder="1"/>
    <xf numFmtId="0" fontId="0" fillId="3" borderId="53" xfId="0" applyFill="1" applyBorder="1" applyAlignment="1">
      <alignment vertical="center"/>
    </xf>
    <xf numFmtId="170" fontId="29" fillId="3" borderId="53" xfId="0" applyNumberFormat="1" applyFont="1" applyFill="1" applyBorder="1" applyAlignment="1">
      <alignment horizontal="left" vertical="center" wrapText="1"/>
    </xf>
    <xf numFmtId="0" fontId="0" fillId="3" borderId="56" xfId="0" applyFill="1" applyBorder="1"/>
    <xf numFmtId="0" fontId="0" fillId="0" borderId="53" xfId="0" applyBorder="1"/>
    <xf numFmtId="0" fontId="33" fillId="3" borderId="0" xfId="2" applyFont="1" applyFill="1" applyProtection="1">
      <protection hidden="1"/>
    </xf>
    <xf numFmtId="168" fontId="33" fillId="3" borderId="0" xfId="6" applyNumberFormat="1" applyFont="1" applyFill="1" applyBorder="1" applyProtection="1">
      <protection hidden="1"/>
    </xf>
    <xf numFmtId="168" fontId="33" fillId="3" borderId="0" xfId="2" applyNumberFormat="1" applyFont="1" applyFill="1" applyProtection="1">
      <protection hidden="1"/>
    </xf>
    <xf numFmtId="166" fontId="62" fillId="3" borderId="36" xfId="7" applyNumberFormat="1" applyFont="1" applyFill="1" applyBorder="1" applyAlignment="1" applyProtection="1">
      <alignment vertical="center" wrapText="1"/>
      <protection hidden="1"/>
    </xf>
    <xf numFmtId="3" fontId="9" fillId="3" borderId="25" xfId="0" applyNumberFormat="1" applyFont="1" applyFill="1" applyBorder="1" applyAlignment="1" applyProtection="1">
      <alignment horizontal="right" vertical="center" wrapText="1"/>
      <protection hidden="1"/>
    </xf>
    <xf numFmtId="0" fontId="8" fillId="0" borderId="1" xfId="0" applyFont="1" applyBorder="1" applyAlignment="1">
      <alignment horizontal="left" vertical="center" wrapText="1" indent="1"/>
    </xf>
    <xf numFmtId="166" fontId="62" fillId="9" borderId="36" xfId="7" applyNumberFormat="1" applyFont="1" applyFill="1" applyBorder="1" applyAlignment="1" applyProtection="1">
      <alignment vertical="center"/>
      <protection hidden="1"/>
    </xf>
    <xf numFmtId="166" fontId="63" fillId="9" borderId="36" xfId="7" applyNumberFormat="1" applyFont="1" applyFill="1" applyBorder="1" applyAlignment="1" applyProtection="1">
      <alignment vertical="center"/>
      <protection hidden="1"/>
    </xf>
    <xf numFmtId="3" fontId="8" fillId="3" borderId="23" xfId="0" applyNumberFormat="1" applyFont="1" applyFill="1" applyBorder="1" applyAlignment="1" applyProtection="1">
      <alignment horizontal="right" vertical="center" wrapText="1"/>
      <protection hidden="1"/>
    </xf>
    <xf numFmtId="170" fontId="11" fillId="3" borderId="53" xfId="0" applyNumberFormat="1" applyFont="1" applyFill="1" applyBorder="1" applyAlignment="1">
      <alignment horizontal="left" vertical="center" wrapText="1"/>
    </xf>
    <xf numFmtId="0" fontId="8" fillId="3" borderId="66" xfId="7" applyFont="1" applyFill="1" applyBorder="1" applyProtection="1">
      <protection hidden="1"/>
    </xf>
    <xf numFmtId="166" fontId="14" fillId="3" borderId="66" xfId="7" applyNumberFormat="1" applyFont="1" applyFill="1" applyBorder="1" applyProtection="1">
      <protection hidden="1"/>
    </xf>
    <xf numFmtId="0" fontId="8" fillId="3" borderId="63" xfId="7" applyFont="1" applyFill="1" applyBorder="1" applyProtection="1">
      <protection hidden="1"/>
    </xf>
    <xf numFmtId="0" fontId="66" fillId="3" borderId="0" xfId="0" applyFont="1" applyFill="1" applyAlignment="1">
      <alignment horizontal="center" vertical="center"/>
    </xf>
    <xf numFmtId="0" fontId="66" fillId="3" borderId="0" xfId="0" applyFont="1" applyFill="1" applyAlignment="1">
      <alignment vertical="center"/>
    </xf>
    <xf numFmtId="0" fontId="66" fillId="3" borderId="64" xfId="0" applyFont="1" applyFill="1" applyBorder="1" applyAlignment="1">
      <alignment vertical="center"/>
    </xf>
    <xf numFmtId="0" fontId="8" fillId="3" borderId="64" xfId="7" applyFont="1" applyFill="1" applyBorder="1" applyProtection="1">
      <protection hidden="1"/>
    </xf>
    <xf numFmtId="168" fontId="16" fillId="3" borderId="0" xfId="7" applyNumberFormat="1" applyFont="1" applyFill="1" applyAlignment="1" applyProtection="1">
      <alignment horizontal="center"/>
      <protection hidden="1"/>
    </xf>
    <xf numFmtId="0" fontId="65" fillId="3" borderId="0" xfId="0" applyFont="1" applyFill="1" applyAlignment="1" applyProtection="1">
      <alignment horizontal="center" vertical="center"/>
      <protection hidden="1"/>
    </xf>
    <xf numFmtId="0" fontId="9" fillId="3" borderId="0" xfId="7" applyFont="1" applyFill="1" applyAlignment="1" applyProtection="1">
      <alignment horizontal="right"/>
      <protection hidden="1"/>
    </xf>
    <xf numFmtId="0" fontId="8" fillId="3" borderId="0" xfId="7" applyFont="1" applyFill="1" applyAlignment="1" applyProtection="1">
      <alignment horizontal="right"/>
      <protection hidden="1"/>
    </xf>
    <xf numFmtId="166" fontId="39" fillId="3" borderId="0" xfId="7" applyNumberFormat="1" applyFont="1" applyFill="1" applyProtection="1">
      <protection hidden="1"/>
    </xf>
    <xf numFmtId="3" fontId="8" fillId="3" borderId="0" xfId="7" applyNumberFormat="1" applyFont="1" applyFill="1" applyProtection="1">
      <protection hidden="1"/>
    </xf>
    <xf numFmtId="0" fontId="0" fillId="3" borderId="0" xfId="0" applyFill="1" applyAlignment="1">
      <alignment vertical="center"/>
    </xf>
    <xf numFmtId="0" fontId="8" fillId="3" borderId="64" xfId="7" applyFont="1" applyFill="1" applyBorder="1" applyAlignment="1" applyProtection="1">
      <alignment vertical="center"/>
      <protection hidden="1"/>
    </xf>
    <xf numFmtId="4" fontId="39" fillId="3" borderId="0" xfId="0" applyNumberFormat="1" applyFont="1" applyFill="1" applyAlignment="1" applyProtection="1">
      <alignment horizontal="center" vertical="center"/>
      <protection locked="0"/>
    </xf>
    <xf numFmtId="0" fontId="48" fillId="3" borderId="57" xfId="0" applyFont="1" applyFill="1" applyBorder="1" applyAlignment="1" applyProtection="1">
      <alignment horizontal="center" vertical="center"/>
      <protection hidden="1"/>
    </xf>
    <xf numFmtId="0" fontId="8" fillId="3" borderId="57" xfId="7" applyFont="1" applyFill="1" applyBorder="1" applyProtection="1">
      <protection hidden="1"/>
    </xf>
    <xf numFmtId="0" fontId="0" fillId="3" borderId="57" xfId="0" applyFill="1" applyBorder="1" applyAlignment="1">
      <alignment vertical="center"/>
    </xf>
    <xf numFmtId="0" fontId="8" fillId="3" borderId="40" xfId="7" applyFont="1" applyFill="1" applyBorder="1" applyAlignment="1" applyProtection="1">
      <alignment vertical="center"/>
      <protection hidden="1"/>
    </xf>
    <xf numFmtId="165" fontId="62" fillId="3" borderId="47" xfId="7" applyNumberFormat="1" applyFont="1" applyFill="1" applyBorder="1" applyAlignment="1" applyProtection="1">
      <alignment horizontal="left" vertical="center" indent="1"/>
      <protection hidden="1"/>
    </xf>
    <xf numFmtId="0" fontId="35" fillId="3" borderId="0" xfId="0" applyFont="1" applyFill="1" applyAlignment="1">
      <alignment vertical="center"/>
    </xf>
    <xf numFmtId="0" fontId="20" fillId="0" borderId="0" xfId="0" applyFont="1" applyAlignment="1">
      <alignment horizontal="center" vertical="center" wrapText="1"/>
    </xf>
    <xf numFmtId="0" fontId="19" fillId="0" borderId="0" xfId="0" applyFont="1"/>
    <xf numFmtId="0" fontId="26" fillId="0" borderId="0" xfId="0" applyFont="1" applyAlignment="1">
      <alignment horizontal="left" vertical="center" wrapText="1" indent="3"/>
    </xf>
    <xf numFmtId="49" fontId="28" fillId="3" borderId="0" xfId="0" applyNumberFormat="1" applyFont="1" applyFill="1" applyAlignment="1">
      <alignment horizontal="center" vertical="center"/>
    </xf>
    <xf numFmtId="0" fontId="27" fillId="0" borderId="0" xfId="0" applyFont="1" applyAlignment="1">
      <alignment vertical="center"/>
    </xf>
    <xf numFmtId="0" fontId="20" fillId="3" borderId="0" xfId="0" applyFont="1" applyFill="1" applyAlignment="1">
      <alignment horizontal="left" vertical="center" wrapText="1"/>
    </xf>
    <xf numFmtId="0" fontId="20" fillId="0" borderId="0" xfId="0" applyFont="1" applyAlignment="1">
      <alignment horizontal="center" vertical="center"/>
    </xf>
    <xf numFmtId="0" fontId="9" fillId="3" borderId="0" xfId="7" applyFont="1" applyFill="1" applyAlignment="1" applyProtection="1">
      <alignment horizontal="center" vertical="center"/>
      <protection hidden="1"/>
    </xf>
    <xf numFmtId="0" fontId="46" fillId="3" borderId="0" xfId="0" applyFont="1" applyFill="1" applyAlignment="1" applyProtection="1">
      <alignment vertical="center"/>
      <protection hidden="1"/>
    </xf>
    <xf numFmtId="0" fontId="55" fillId="8" borderId="41" xfId="0" applyFont="1" applyFill="1" applyBorder="1" applyAlignment="1" applyProtection="1">
      <alignment horizontal="center" vertical="center"/>
      <protection hidden="1"/>
    </xf>
    <xf numFmtId="0" fontId="55" fillId="8" borderId="61" xfId="0" applyFont="1" applyFill="1" applyBorder="1" applyAlignment="1" applyProtection="1">
      <alignment horizontal="center" vertical="center"/>
      <protection hidden="1"/>
    </xf>
    <xf numFmtId="0" fontId="55" fillId="8" borderId="42" xfId="0" applyFont="1" applyFill="1" applyBorder="1" applyAlignment="1" applyProtection="1">
      <alignment horizontal="center" vertical="center"/>
      <protection hidden="1"/>
    </xf>
    <xf numFmtId="0" fontId="55" fillId="10" borderId="42" xfId="0" applyFont="1" applyFill="1" applyBorder="1" applyAlignment="1" applyProtection="1">
      <alignment horizontal="center" vertical="center"/>
      <protection hidden="1"/>
    </xf>
    <xf numFmtId="0" fontId="36" fillId="0" borderId="0" xfId="0" applyFont="1" applyProtection="1">
      <protection hidden="1"/>
    </xf>
    <xf numFmtId="0" fontId="35" fillId="3" borderId="0" xfId="0" applyFont="1" applyFill="1" applyAlignment="1" applyProtection="1">
      <alignment horizontal="center" vertical="center"/>
      <protection hidden="1"/>
    </xf>
    <xf numFmtId="0" fontId="36" fillId="3" borderId="0" xfId="0" applyFont="1" applyFill="1" applyProtection="1">
      <protection hidden="1"/>
    </xf>
    <xf numFmtId="0" fontId="37" fillId="3" borderId="0" xfId="0" applyFont="1" applyFill="1" applyProtection="1">
      <protection hidden="1"/>
    </xf>
    <xf numFmtId="0" fontId="50" fillId="3" borderId="0" xfId="0" applyFont="1" applyFill="1" applyProtection="1">
      <protection hidden="1"/>
    </xf>
    <xf numFmtId="0" fontId="52" fillId="3" borderId="0" xfId="0" applyFont="1" applyFill="1" applyProtection="1">
      <protection hidden="1"/>
    </xf>
    <xf numFmtId="0" fontId="57" fillId="3" borderId="0" xfId="0" applyFont="1" applyFill="1" applyAlignment="1" applyProtection="1">
      <alignment horizontal="center" vertical="center" wrapText="1"/>
      <protection hidden="1"/>
    </xf>
    <xf numFmtId="0" fontId="58" fillId="3" borderId="36" xfId="0" applyFont="1" applyFill="1" applyBorder="1" applyAlignment="1" applyProtection="1">
      <alignment horizontal="center" vertical="center" wrapText="1"/>
      <protection hidden="1"/>
    </xf>
    <xf numFmtId="0" fontId="35" fillId="0" borderId="44" xfId="0" applyFont="1" applyBorder="1" applyAlignment="1" applyProtection="1">
      <alignment horizontal="left" vertical="center"/>
      <protection hidden="1"/>
    </xf>
    <xf numFmtId="0" fontId="36" fillId="3" borderId="36" xfId="0" applyFont="1" applyFill="1" applyBorder="1" applyProtection="1">
      <protection hidden="1"/>
    </xf>
    <xf numFmtId="0" fontId="54" fillId="0" borderId="3" xfId="0" applyFont="1" applyBorder="1" applyAlignment="1" applyProtection="1">
      <alignment horizontal="left" vertical="center" indent="2"/>
      <protection hidden="1"/>
    </xf>
    <xf numFmtId="0" fontId="58" fillId="0" borderId="3" xfId="0" applyFont="1" applyBorder="1" applyAlignment="1" applyProtection="1">
      <alignment horizontal="left" vertical="center" wrapText="1"/>
      <protection hidden="1"/>
    </xf>
    <xf numFmtId="0" fontId="68" fillId="0" borderId="3" xfId="0" applyFont="1" applyBorder="1" applyAlignment="1" applyProtection="1">
      <alignment horizontal="left" vertical="center" indent="2"/>
      <protection hidden="1"/>
    </xf>
    <xf numFmtId="0" fontId="37" fillId="0" borderId="3" xfId="0" applyFont="1" applyBorder="1" applyAlignment="1" applyProtection="1">
      <alignment horizontal="left" vertical="center" indent="2"/>
      <protection hidden="1"/>
    </xf>
    <xf numFmtId="0" fontId="54" fillId="0" borderId="3" xfId="0" applyFont="1" applyBorder="1" applyAlignment="1" applyProtection="1">
      <alignment horizontal="left" vertical="center"/>
      <protection hidden="1"/>
    </xf>
    <xf numFmtId="0" fontId="59" fillId="3" borderId="36" xfId="0" applyFont="1" applyFill="1" applyBorder="1" applyProtection="1">
      <protection hidden="1"/>
    </xf>
    <xf numFmtId="0" fontId="54" fillId="2" borderId="36" xfId="0" applyFont="1" applyFill="1" applyBorder="1" applyAlignment="1" applyProtection="1">
      <alignment horizontal="center" vertical="center" wrapText="1"/>
      <protection hidden="1"/>
    </xf>
    <xf numFmtId="0" fontId="58" fillId="0" borderId="3" xfId="0" applyFont="1" applyBorder="1" applyAlignment="1" applyProtection="1">
      <alignment horizontal="left" vertical="center"/>
      <protection hidden="1"/>
    </xf>
    <xf numFmtId="0" fontId="54" fillId="0" borderId="3" xfId="0" applyFont="1" applyBorder="1" applyAlignment="1" applyProtection="1">
      <alignment horizontal="left" vertical="center" indent="8"/>
      <protection hidden="1"/>
    </xf>
    <xf numFmtId="0" fontId="54" fillId="0" borderId="3" xfId="0" applyFont="1" applyBorder="1" applyAlignment="1" applyProtection="1">
      <alignment horizontal="left" vertical="center" indent="6"/>
      <protection hidden="1"/>
    </xf>
    <xf numFmtId="0" fontId="58" fillId="0" borderId="3" xfId="0" applyFont="1" applyBorder="1" applyAlignment="1" applyProtection="1">
      <alignment vertical="center" wrapText="1"/>
      <protection hidden="1"/>
    </xf>
    <xf numFmtId="0" fontId="58" fillId="3" borderId="36" xfId="0" applyFont="1" applyFill="1" applyBorder="1" applyAlignment="1" applyProtection="1">
      <alignment vertical="center" wrapText="1"/>
      <protection hidden="1"/>
    </xf>
    <xf numFmtId="0" fontId="49" fillId="0" borderId="3" xfId="0" applyFont="1" applyBorder="1" applyAlignment="1" applyProtection="1">
      <alignment horizontal="left" vertical="center" indent="10"/>
      <protection hidden="1"/>
    </xf>
    <xf numFmtId="0" fontId="58" fillId="0" borderId="45" xfId="0" applyFont="1" applyBorder="1" applyAlignment="1" applyProtection="1">
      <alignment horizontal="left" vertical="center"/>
      <protection hidden="1"/>
    </xf>
    <xf numFmtId="0" fontId="56" fillId="3" borderId="0" xfId="0" applyFont="1" applyFill="1" applyProtection="1">
      <protection hidden="1"/>
    </xf>
    <xf numFmtId="0" fontId="0" fillId="3" borderId="0" xfId="0" applyFill="1" applyProtection="1">
      <protection hidden="1"/>
    </xf>
    <xf numFmtId="166" fontId="37" fillId="3" borderId="0" xfId="0" quotePrefix="1" applyNumberFormat="1" applyFont="1" applyFill="1" applyAlignment="1" applyProtection="1">
      <alignment horizontal="center" vertical="center"/>
      <protection hidden="1"/>
    </xf>
    <xf numFmtId="0" fontId="58" fillId="0" borderId="1" xfId="0" applyFont="1" applyBorder="1" applyAlignment="1" applyProtection="1">
      <alignment horizontal="left" vertical="center"/>
      <protection hidden="1"/>
    </xf>
    <xf numFmtId="0" fontId="39" fillId="4" borderId="0" xfId="2" applyFont="1" applyFill="1" applyAlignment="1" applyProtection="1">
      <alignment horizontal="right"/>
      <protection hidden="1"/>
    </xf>
    <xf numFmtId="0" fontId="39" fillId="4" borderId="0" xfId="2" applyFont="1" applyFill="1" applyAlignment="1" applyProtection="1">
      <alignment horizontal="center"/>
      <protection hidden="1"/>
    </xf>
    <xf numFmtId="0" fontId="36" fillId="0" borderId="0" xfId="0" applyFont="1" applyAlignment="1" applyProtection="1">
      <alignment vertical="center" wrapText="1"/>
      <protection hidden="1"/>
    </xf>
    <xf numFmtId="0" fontId="39" fillId="4" borderId="0" xfId="2" applyFont="1" applyFill="1" applyProtection="1">
      <protection hidden="1"/>
    </xf>
    <xf numFmtId="0" fontId="39" fillId="4" borderId="0" xfId="2" applyFont="1" applyFill="1" applyAlignment="1" applyProtection="1">
      <alignment horizontal="left"/>
      <protection hidden="1"/>
    </xf>
    <xf numFmtId="0" fontId="36" fillId="3" borderId="55" xfId="0" applyFont="1" applyFill="1" applyBorder="1" applyProtection="1">
      <protection hidden="1"/>
    </xf>
    <xf numFmtId="0" fontId="36" fillId="0" borderId="0" xfId="0" applyFont="1"/>
    <xf numFmtId="0" fontId="36" fillId="3" borderId="0" xfId="0" applyFont="1" applyFill="1"/>
    <xf numFmtId="0" fontId="37" fillId="3" borderId="0" xfId="0" applyFont="1" applyFill="1"/>
    <xf numFmtId="0" fontId="71" fillId="0" borderId="0" xfId="0" applyFont="1"/>
    <xf numFmtId="0" fontId="72" fillId="3" borderId="0" xfId="0" applyFont="1" applyFill="1" applyAlignment="1">
      <alignment horizontal="center" vertical="center" wrapText="1"/>
    </xf>
    <xf numFmtId="0" fontId="70" fillId="3" borderId="0" xfId="0" applyFont="1" applyFill="1" applyAlignment="1">
      <alignment horizontal="center" vertical="center" wrapText="1"/>
    </xf>
    <xf numFmtId="0" fontId="15" fillId="3" borderId="52" xfId="0" applyFont="1" applyFill="1" applyBorder="1" applyAlignment="1">
      <alignment horizontal="center" vertical="top"/>
    </xf>
    <xf numFmtId="0" fontId="15" fillId="3" borderId="0" xfId="0" applyFont="1" applyFill="1" applyAlignment="1">
      <alignment horizontal="center" vertical="top"/>
    </xf>
    <xf numFmtId="0" fontId="15" fillId="3" borderId="53" xfId="0" applyFont="1" applyFill="1" applyBorder="1" applyAlignment="1">
      <alignment horizontal="center" vertical="top"/>
    </xf>
    <xf numFmtId="0" fontId="74" fillId="11" borderId="0" xfId="2" applyFont="1" applyFill="1" applyAlignment="1" applyProtection="1">
      <alignment vertical="center"/>
      <protection hidden="1"/>
    </xf>
    <xf numFmtId="0" fontId="75" fillId="11" borderId="0" xfId="2" applyFont="1" applyFill="1" applyAlignment="1" applyProtection="1">
      <alignment horizontal="center" vertical="top" wrapText="1"/>
      <protection hidden="1"/>
    </xf>
    <xf numFmtId="0" fontId="76" fillId="12" borderId="1" xfId="2" applyFont="1" applyFill="1" applyBorder="1" applyAlignment="1" applyProtection="1">
      <alignment horizontal="center" vertical="center"/>
      <protection locked="0" hidden="1"/>
    </xf>
    <xf numFmtId="0" fontId="39" fillId="12" borderId="13" xfId="2" applyFont="1" applyFill="1" applyBorder="1" applyAlignment="1" applyProtection="1">
      <alignment horizontal="center" vertical="center"/>
      <protection locked="0"/>
    </xf>
    <xf numFmtId="166" fontId="77" fillId="12" borderId="19" xfId="7" applyNumberFormat="1" applyFont="1" applyFill="1" applyBorder="1" applyAlignment="1" applyProtection="1">
      <alignment horizontal="center" vertical="center"/>
      <protection hidden="1"/>
    </xf>
    <xf numFmtId="0" fontId="77" fillId="12" borderId="20" xfId="7" applyFont="1" applyFill="1" applyBorder="1" applyAlignment="1" applyProtection="1">
      <alignment horizontal="left" vertical="center"/>
      <protection hidden="1"/>
    </xf>
    <xf numFmtId="0" fontId="78" fillId="12" borderId="21" xfId="2" applyFont="1" applyFill="1" applyBorder="1" applyProtection="1">
      <protection hidden="1"/>
    </xf>
    <xf numFmtId="0" fontId="78" fillId="12" borderId="20" xfId="2" applyFont="1" applyFill="1" applyBorder="1" applyProtection="1">
      <protection hidden="1"/>
    </xf>
    <xf numFmtId="166" fontId="77" fillId="12" borderId="20" xfId="7" applyNumberFormat="1" applyFont="1" applyFill="1" applyBorder="1" applyAlignment="1" applyProtection="1">
      <alignment horizontal="center" vertical="center"/>
      <protection hidden="1"/>
    </xf>
    <xf numFmtId="166" fontId="77" fillId="12" borderId="21" xfId="7" applyNumberFormat="1" applyFont="1" applyFill="1" applyBorder="1" applyAlignment="1" applyProtection="1">
      <alignment horizontal="center" vertical="center"/>
      <protection hidden="1"/>
    </xf>
    <xf numFmtId="0" fontId="43" fillId="3" borderId="0" xfId="2" applyFont="1" applyFill="1" applyAlignment="1" applyProtection="1">
      <alignment vertical="center"/>
      <protection hidden="1"/>
    </xf>
    <xf numFmtId="0" fontId="58" fillId="3" borderId="1" xfId="0" applyFont="1" applyFill="1" applyBorder="1" applyAlignment="1">
      <alignment horizontal="center" vertical="center"/>
    </xf>
    <xf numFmtId="0" fontId="73" fillId="12" borderId="50" xfId="0" applyFont="1" applyFill="1" applyBorder="1" applyAlignment="1" applyProtection="1">
      <alignment vertical="center"/>
      <protection hidden="1"/>
    </xf>
    <xf numFmtId="0" fontId="73" fillId="12" borderId="6" xfId="0" applyFont="1" applyFill="1" applyBorder="1" applyAlignment="1" applyProtection="1">
      <alignment vertical="center"/>
      <protection hidden="1"/>
    </xf>
    <xf numFmtId="0" fontId="73" fillId="9" borderId="0" xfId="0" applyFont="1" applyFill="1" applyAlignment="1" applyProtection="1">
      <alignment vertical="center"/>
      <protection hidden="1"/>
    </xf>
    <xf numFmtId="0" fontId="55" fillId="13" borderId="41" xfId="0" applyFont="1" applyFill="1" applyBorder="1" applyAlignment="1" applyProtection="1">
      <alignment horizontal="center" vertical="center"/>
      <protection hidden="1"/>
    </xf>
    <xf numFmtId="0" fontId="82" fillId="3" borderId="39" xfId="19" applyFont="1" applyFill="1" applyBorder="1" applyAlignment="1">
      <alignment vertical="center"/>
    </xf>
    <xf numFmtId="0" fontId="82" fillId="3" borderId="67" xfId="19" applyFont="1" applyFill="1" applyBorder="1" applyAlignment="1">
      <alignment vertical="center"/>
    </xf>
    <xf numFmtId="0" fontId="83" fillId="11" borderId="1" xfId="7" applyFont="1" applyFill="1" applyBorder="1" applyAlignment="1" applyProtection="1">
      <alignment horizontal="center" vertical="center" wrapText="1"/>
      <protection hidden="1"/>
    </xf>
    <xf numFmtId="0" fontId="83" fillId="11" borderId="13" xfId="0" applyFont="1" applyFill="1" applyBorder="1" applyAlignment="1">
      <alignment vertical="center"/>
    </xf>
    <xf numFmtId="3" fontId="8" fillId="12" borderId="23" xfId="0" applyNumberFormat="1" applyFont="1" applyFill="1" applyBorder="1" applyAlignment="1" applyProtection="1">
      <alignment horizontal="right" vertical="center" wrapText="1"/>
      <protection locked="0"/>
    </xf>
    <xf numFmtId="168" fontId="8" fillId="12" borderId="23" xfId="1" applyNumberFormat="1" applyFont="1" applyFill="1" applyBorder="1" applyAlignment="1" applyProtection="1">
      <alignment horizontal="right" vertical="center" wrapText="1"/>
      <protection locked="0"/>
    </xf>
    <xf numFmtId="0" fontId="85" fillId="3" borderId="0" xfId="0" applyFont="1" applyFill="1"/>
    <xf numFmtId="0" fontId="37" fillId="3" borderId="0" xfId="0" applyFont="1" applyFill="1" applyAlignment="1">
      <alignment vertical="center" wrapText="1"/>
    </xf>
    <xf numFmtId="0" fontId="54" fillId="12" borderId="78" xfId="2" applyFont="1" applyFill="1" applyBorder="1" applyAlignment="1" applyProtection="1">
      <alignment horizontal="center" vertical="center"/>
      <protection locked="0" hidden="1"/>
    </xf>
    <xf numFmtId="14" fontId="76" fillId="12" borderId="1" xfId="2" applyNumberFormat="1" applyFont="1" applyFill="1" applyBorder="1" applyAlignment="1" applyProtection="1">
      <alignment horizontal="center" vertical="center"/>
      <protection locked="0" hidden="1"/>
    </xf>
    <xf numFmtId="0" fontId="39" fillId="12" borderId="13" xfId="2" applyFont="1" applyFill="1" applyBorder="1" applyAlignment="1" applyProtection="1">
      <alignment horizontal="center" vertical="center"/>
      <protection locked="0" hidden="1"/>
    </xf>
    <xf numFmtId="0" fontId="39" fillId="12" borderId="1" xfId="2" applyFont="1" applyFill="1" applyBorder="1" applyAlignment="1" applyProtection="1">
      <alignment horizontal="left" vertical="center"/>
      <protection locked="0"/>
    </xf>
    <xf numFmtId="15" fontId="39" fillId="12" borderId="1" xfId="2" applyNumberFormat="1" applyFont="1" applyFill="1" applyBorder="1" applyAlignment="1" applyProtection="1">
      <alignment horizontal="left" vertical="center"/>
      <protection locked="0"/>
    </xf>
    <xf numFmtId="0" fontId="39" fillId="12" borderId="78" xfId="2" applyFont="1" applyFill="1" applyBorder="1" applyAlignment="1" applyProtection="1">
      <alignment horizontal="center"/>
      <protection locked="0" hidden="1"/>
    </xf>
    <xf numFmtId="0" fontId="39" fillId="12" borderId="79" xfId="2" applyFont="1" applyFill="1" applyBorder="1" applyAlignment="1" applyProtection="1">
      <alignment horizontal="center"/>
      <protection locked="0" hidden="1"/>
    </xf>
    <xf numFmtId="0" fontId="39" fillId="12" borderId="1" xfId="2" applyFont="1" applyFill="1" applyBorder="1" applyAlignment="1" applyProtection="1">
      <alignment horizontal="center"/>
      <protection locked="0" hidden="1"/>
    </xf>
    <xf numFmtId="15" fontId="39" fillId="4" borderId="1" xfId="2" applyNumberFormat="1" applyFont="1" applyFill="1" applyBorder="1" applyAlignment="1" applyProtection="1">
      <alignment horizontal="center" vertical="center"/>
      <protection hidden="1"/>
    </xf>
    <xf numFmtId="3" fontId="9" fillId="12" borderId="22" xfId="0" applyNumberFormat="1" applyFont="1" applyFill="1" applyBorder="1" applyAlignment="1" applyProtection="1">
      <alignment horizontal="right" vertical="center" wrapText="1"/>
      <protection locked="0"/>
    </xf>
    <xf numFmtId="3" fontId="9" fillId="12" borderId="23" xfId="0" applyNumberFormat="1" applyFont="1" applyFill="1" applyBorder="1" applyAlignment="1" applyProtection="1">
      <alignment horizontal="right" vertical="center" wrapText="1"/>
      <protection locked="0"/>
    </xf>
    <xf numFmtId="0" fontId="54" fillId="0" borderId="3" xfId="0" applyFont="1" applyBorder="1" applyAlignment="1" applyProtection="1">
      <alignment horizontal="left" vertical="center" wrapText="1" indent="2"/>
      <protection hidden="1"/>
    </xf>
    <xf numFmtId="0" fontId="80" fillId="3" borderId="1" xfId="0" applyFont="1" applyFill="1" applyBorder="1" applyAlignment="1">
      <alignment horizontal="center" vertical="center" wrapText="1"/>
    </xf>
    <xf numFmtId="0" fontId="48" fillId="3" borderId="0" xfId="0" quotePrefix="1" applyFont="1" applyFill="1" applyAlignment="1" applyProtection="1">
      <alignment horizontal="center" vertical="center"/>
      <protection hidden="1"/>
    </xf>
    <xf numFmtId="0" fontId="58" fillId="0" borderId="0" xfId="0" applyFont="1" applyAlignment="1" applyProtection="1">
      <alignment horizontal="left" vertical="center"/>
      <protection hidden="1"/>
    </xf>
    <xf numFmtId="0" fontId="49" fillId="3" borderId="0" xfId="0" applyFont="1" applyFill="1" applyProtection="1">
      <protection hidden="1"/>
    </xf>
    <xf numFmtId="15" fontId="54" fillId="4" borderId="1" xfId="2" applyNumberFormat="1" applyFont="1" applyFill="1" applyBorder="1" applyAlignment="1" applyProtection="1">
      <alignment horizontal="center"/>
      <protection hidden="1"/>
    </xf>
    <xf numFmtId="0" fontId="66" fillId="0" borderId="0" xfId="0" applyFont="1" applyAlignment="1">
      <alignment horizontal="center" vertical="center"/>
    </xf>
    <xf numFmtId="0" fontId="88" fillId="3" borderId="0" xfId="0" applyFont="1" applyFill="1" applyAlignment="1" applyProtection="1">
      <alignment horizontal="left" vertical="center"/>
      <protection hidden="1"/>
    </xf>
    <xf numFmtId="0" fontId="35" fillId="0" borderId="43" xfId="0" applyFont="1" applyBorder="1" applyAlignment="1" applyProtection="1">
      <alignment horizontal="center" vertical="center"/>
      <protection hidden="1"/>
    </xf>
    <xf numFmtId="3" fontId="9" fillId="0" borderId="23" xfId="15" applyNumberFormat="1" applyFont="1" applyBorder="1" applyAlignment="1" applyProtection="1">
      <alignment horizontal="right" vertical="top" wrapText="1"/>
      <protection hidden="1"/>
    </xf>
    <xf numFmtId="3" fontId="8" fillId="9" borderId="23" xfId="0" applyNumberFormat="1" applyFont="1" applyFill="1" applyBorder="1" applyAlignment="1" applyProtection="1">
      <alignment horizontal="right" vertical="center" wrapText="1"/>
      <protection hidden="1"/>
    </xf>
    <xf numFmtId="3" fontId="9" fillId="9" borderId="23" xfId="0" applyNumberFormat="1" applyFont="1" applyFill="1" applyBorder="1" applyAlignment="1" applyProtection="1">
      <alignment horizontal="right" vertical="center" wrapText="1"/>
      <protection hidden="1"/>
    </xf>
    <xf numFmtId="170" fontId="8" fillId="0" borderId="35" xfId="5" applyNumberFormat="1" applyFont="1" applyFill="1" applyBorder="1" applyAlignment="1" applyProtection="1">
      <alignment horizontal="right" vertical="center" wrapText="1"/>
      <protection hidden="1"/>
    </xf>
    <xf numFmtId="168" fontId="8" fillId="0" borderId="23" xfId="1" applyNumberFormat="1" applyFont="1" applyFill="1" applyBorder="1" applyAlignment="1" applyProtection="1">
      <alignment horizontal="right" vertical="center" wrapText="1"/>
      <protection hidden="1"/>
    </xf>
    <xf numFmtId="170" fontId="8" fillId="0" borderId="23" xfId="5" applyNumberFormat="1" applyFont="1" applyFill="1" applyBorder="1" applyAlignment="1" applyProtection="1">
      <alignment horizontal="right" vertical="center" wrapText="1"/>
      <protection hidden="1"/>
    </xf>
    <xf numFmtId="168" fontId="8" fillId="3" borderId="23" xfId="1" applyNumberFormat="1" applyFont="1" applyFill="1" applyBorder="1" applyAlignment="1" applyProtection="1">
      <alignment horizontal="right" vertical="center" wrapText="1"/>
      <protection hidden="1"/>
    </xf>
    <xf numFmtId="0" fontId="27" fillId="3" borderId="0" xfId="0" applyFont="1" applyFill="1" applyAlignment="1" applyProtection="1">
      <alignment horizontal="right" vertical="center" wrapText="1"/>
      <protection hidden="1"/>
    </xf>
    <xf numFmtId="0" fontId="54" fillId="12" borderId="36" xfId="0" applyFont="1" applyFill="1" applyBorder="1" applyAlignment="1" applyProtection="1">
      <alignment horizontal="center" vertical="center" wrapText="1"/>
      <protection locked="0"/>
    </xf>
    <xf numFmtId="49" fontId="89" fillId="8" borderId="24" xfId="0" applyNumberFormat="1" applyFont="1" applyFill="1" applyBorder="1" applyAlignment="1">
      <alignment horizontal="center" vertical="center"/>
    </xf>
    <xf numFmtId="0" fontId="20" fillId="8" borderId="24" xfId="0" applyFont="1" applyFill="1" applyBorder="1" applyAlignment="1">
      <alignment horizontal="center" vertical="center"/>
    </xf>
    <xf numFmtId="0" fontId="20" fillId="8" borderId="24" xfId="0" quotePrefix="1" applyFont="1" applyFill="1" applyBorder="1" applyAlignment="1">
      <alignment horizontal="center" vertical="center"/>
    </xf>
    <xf numFmtId="0" fontId="20" fillId="8" borderId="29" xfId="0" quotePrefix="1" applyFont="1" applyFill="1" applyBorder="1" applyAlignment="1">
      <alignment horizontal="center" vertical="center"/>
    </xf>
    <xf numFmtId="165" fontId="63" fillId="3" borderId="1" xfId="7" applyNumberFormat="1" applyFont="1" applyFill="1" applyBorder="1" applyAlignment="1" applyProtection="1">
      <alignment vertical="center"/>
      <protection hidden="1"/>
    </xf>
    <xf numFmtId="4" fontId="62" fillId="12" borderId="37" xfId="0" applyNumberFormat="1" applyFont="1" applyFill="1" applyBorder="1" applyAlignment="1" applyProtection="1">
      <alignment horizontal="center" vertical="center"/>
      <protection locked="0"/>
    </xf>
    <xf numFmtId="4" fontId="62" fillId="0" borderId="36" xfId="0" applyNumberFormat="1" applyFont="1" applyBorder="1" applyAlignment="1" applyProtection="1">
      <alignment horizontal="center" vertical="center"/>
      <protection hidden="1"/>
    </xf>
    <xf numFmtId="0" fontId="81" fillId="3" borderId="0" xfId="0" applyFont="1" applyFill="1" applyAlignment="1" applyProtection="1">
      <alignment horizontal="center" vertical="center"/>
      <protection hidden="1"/>
    </xf>
    <xf numFmtId="0" fontId="86" fillId="4" borderId="0" xfId="16" applyFont="1" applyFill="1" applyAlignment="1" applyProtection="1">
      <alignment wrapText="1"/>
      <protection hidden="1"/>
    </xf>
    <xf numFmtId="0" fontId="43" fillId="3" borderId="0" xfId="7" applyFont="1" applyFill="1" applyAlignment="1" applyProtection="1">
      <alignment vertical="center"/>
      <protection hidden="1"/>
    </xf>
    <xf numFmtId="171" fontId="76" fillId="12" borderId="1" xfId="2" applyNumberFormat="1" applyFont="1" applyFill="1" applyBorder="1" applyAlignment="1" applyProtection="1">
      <alignment horizontal="center" vertical="center"/>
      <protection locked="0" hidden="1"/>
    </xf>
    <xf numFmtId="4" fontId="62" fillId="12" borderId="36" xfId="0" applyNumberFormat="1" applyFont="1" applyFill="1" applyBorder="1" applyAlignment="1" applyProtection="1">
      <alignment horizontal="center" vertical="center"/>
      <protection locked="0"/>
    </xf>
    <xf numFmtId="4" fontId="63" fillId="0" borderId="36" xfId="0" applyNumberFormat="1" applyFont="1" applyBorder="1" applyAlignment="1" applyProtection="1">
      <alignment horizontal="center" vertical="center"/>
      <protection hidden="1"/>
    </xf>
    <xf numFmtId="4" fontId="62" fillId="12" borderId="65" xfId="0" applyNumberFormat="1" applyFont="1" applyFill="1" applyBorder="1" applyAlignment="1" applyProtection="1">
      <alignment horizontal="center" vertical="center" wrapText="1"/>
      <protection locked="0"/>
    </xf>
    <xf numFmtId="4" fontId="62" fillId="12" borderId="36" xfId="0" applyNumberFormat="1" applyFont="1" applyFill="1" applyBorder="1" applyAlignment="1" applyProtection="1">
      <alignment horizontal="center" vertical="center" wrapText="1"/>
      <protection locked="0"/>
    </xf>
    <xf numFmtId="0" fontId="39" fillId="3" borderId="0" xfId="2" applyFont="1" applyFill="1"/>
    <xf numFmtId="169" fontId="9" fillId="12" borderId="25" xfId="1" applyNumberFormat="1" applyFont="1" applyFill="1" applyBorder="1" applyAlignment="1" applyProtection="1">
      <alignment horizontal="right" vertical="center" wrapText="1"/>
      <protection locked="0"/>
    </xf>
    <xf numFmtId="169" fontId="9" fillId="12" borderId="32" xfId="1" applyNumberFormat="1" applyFont="1" applyFill="1" applyBorder="1" applyAlignment="1" applyProtection="1">
      <alignment horizontal="right" vertical="center" wrapText="1"/>
      <protection locked="0"/>
    </xf>
    <xf numFmtId="0" fontId="55" fillId="3" borderId="0" xfId="0" applyFont="1" applyFill="1"/>
    <xf numFmtId="0" fontId="55" fillId="0" borderId="0" xfId="0" applyFont="1"/>
    <xf numFmtId="166" fontId="93" fillId="4" borderId="0" xfId="2" applyNumberFormat="1" applyFont="1" applyFill="1" applyAlignment="1" applyProtection="1">
      <alignment horizontal="center" vertical="center"/>
      <protection hidden="1"/>
    </xf>
    <xf numFmtId="0" fontId="88" fillId="3" borderId="0" xfId="0" applyFont="1" applyFill="1" applyAlignment="1">
      <alignment horizontal="center"/>
    </xf>
    <xf numFmtId="0" fontId="88" fillId="0" borderId="0" xfId="0" applyFont="1" applyAlignment="1">
      <alignment horizontal="center"/>
    </xf>
    <xf numFmtId="2" fontId="94" fillId="3" borderId="48" xfId="7" applyNumberFormat="1" applyFont="1" applyFill="1" applyBorder="1" applyProtection="1">
      <protection hidden="1"/>
    </xf>
    <xf numFmtId="2" fontId="94" fillId="3" borderId="62" xfId="7" applyNumberFormat="1" applyFont="1" applyFill="1" applyBorder="1" applyProtection="1">
      <protection hidden="1"/>
    </xf>
    <xf numFmtId="2" fontId="94" fillId="3" borderId="0" xfId="7" applyNumberFormat="1" applyFont="1" applyFill="1" applyProtection="1">
      <protection hidden="1"/>
    </xf>
    <xf numFmtId="2" fontId="46" fillId="3" borderId="0" xfId="7" quotePrefix="1" applyNumberFormat="1" applyFont="1" applyFill="1" applyProtection="1">
      <protection hidden="1"/>
    </xf>
    <xf numFmtId="2" fontId="46" fillId="3" borderId="62" xfId="7" quotePrefix="1" applyNumberFormat="1" applyFont="1" applyFill="1" applyBorder="1" applyProtection="1">
      <protection hidden="1"/>
    </xf>
    <xf numFmtId="2" fontId="46" fillId="3" borderId="62" xfId="7" applyNumberFormat="1" applyFont="1" applyFill="1" applyBorder="1" applyProtection="1">
      <protection hidden="1"/>
    </xf>
    <xf numFmtId="2" fontId="94" fillId="3" borderId="0" xfId="7" applyNumberFormat="1" applyFont="1" applyFill="1" applyAlignment="1" applyProtection="1">
      <alignment vertical="center"/>
      <protection hidden="1"/>
    </xf>
    <xf numFmtId="2" fontId="92" fillId="3" borderId="0" xfId="0" applyNumberFormat="1" applyFont="1" applyFill="1"/>
    <xf numFmtId="0" fontId="46" fillId="3" borderId="0" xfId="2" applyFont="1" applyFill="1" applyAlignment="1" applyProtection="1">
      <alignment horizontal="right"/>
      <protection hidden="1"/>
    </xf>
    <xf numFmtId="0" fontId="46" fillId="3" borderId="0" xfId="2" applyFont="1" applyFill="1" applyProtection="1">
      <protection hidden="1"/>
    </xf>
    <xf numFmtId="0" fontId="46" fillId="3" borderId="0" xfId="0" applyFont="1" applyFill="1"/>
    <xf numFmtId="0" fontId="48" fillId="3" borderId="0" xfId="0" applyFont="1" applyFill="1" applyProtection="1">
      <protection hidden="1"/>
    </xf>
    <xf numFmtId="0" fontId="55" fillId="0" borderId="0" xfId="0" applyFont="1" applyProtection="1">
      <protection hidden="1"/>
    </xf>
    <xf numFmtId="0" fontId="55" fillId="3" borderId="0" xfId="0" applyFont="1" applyFill="1" applyProtection="1">
      <protection hidden="1"/>
    </xf>
    <xf numFmtId="0" fontId="85" fillId="3" borderId="0" xfId="0" applyFont="1" applyFill="1" applyAlignment="1" applyProtection="1">
      <alignment horizontal="center" vertical="center"/>
      <protection hidden="1"/>
    </xf>
    <xf numFmtId="0" fontId="55" fillId="3" borderId="53" xfId="0" applyFont="1" applyFill="1" applyBorder="1" applyProtection="1">
      <protection hidden="1"/>
    </xf>
    <xf numFmtId="0" fontId="95" fillId="3" borderId="0" xfId="0" applyFont="1" applyFill="1" applyProtection="1">
      <protection hidden="1"/>
    </xf>
    <xf numFmtId="0" fontId="55" fillId="3" borderId="53" xfId="0" applyFont="1" applyFill="1" applyBorder="1" applyAlignment="1" applyProtection="1">
      <alignment vertical="center" wrapText="1"/>
      <protection hidden="1"/>
    </xf>
    <xf numFmtId="0" fontId="55" fillId="3" borderId="55" xfId="0" applyFont="1" applyFill="1" applyBorder="1" applyProtection="1">
      <protection hidden="1"/>
    </xf>
    <xf numFmtId="0" fontId="55" fillId="3" borderId="56" xfId="0" applyFont="1" applyFill="1" applyBorder="1" applyProtection="1">
      <protection hidden="1"/>
    </xf>
    <xf numFmtId="2" fontId="94" fillId="3" borderId="62" xfId="7" applyNumberFormat="1" applyFont="1" applyFill="1" applyBorder="1" applyAlignment="1" applyProtection="1">
      <alignment horizontal="center"/>
      <protection hidden="1"/>
    </xf>
    <xf numFmtId="2" fontId="96" fillId="4" borderId="0" xfId="16" applyNumberFormat="1" applyFont="1" applyFill="1" applyAlignment="1" applyProtection="1">
      <alignment wrapText="1"/>
      <protection hidden="1"/>
    </xf>
    <xf numFmtId="2" fontId="97" fillId="3" borderId="66" xfId="7" applyNumberFormat="1" applyFont="1" applyFill="1" applyBorder="1" applyAlignment="1" applyProtection="1">
      <alignment horizontal="left"/>
      <protection hidden="1"/>
    </xf>
    <xf numFmtId="2" fontId="97" fillId="3" borderId="0" xfId="7" applyNumberFormat="1" applyFont="1" applyFill="1" applyAlignment="1" applyProtection="1">
      <alignment horizontal="left"/>
      <protection hidden="1"/>
    </xf>
    <xf numFmtId="2" fontId="97" fillId="3" borderId="0" xfId="7" applyNumberFormat="1" applyFont="1" applyFill="1" applyAlignment="1" applyProtection="1">
      <alignment horizontal="left" vertical="center"/>
      <protection hidden="1"/>
    </xf>
    <xf numFmtId="2" fontId="38" fillId="8" borderId="0" xfId="7" quotePrefix="1" applyNumberFormat="1" applyFont="1" applyFill="1" applyAlignment="1" applyProtection="1">
      <alignment horizontal="left" vertical="center"/>
      <protection hidden="1"/>
    </xf>
    <xf numFmtId="2" fontId="38" fillId="3" borderId="0" xfId="7" quotePrefix="1" applyNumberFormat="1" applyFont="1" applyFill="1" applyAlignment="1" applyProtection="1">
      <alignment horizontal="left"/>
      <protection hidden="1"/>
    </xf>
    <xf numFmtId="2" fontId="38" fillId="3" borderId="0" xfId="7" applyNumberFormat="1" applyFont="1" applyFill="1" applyAlignment="1" applyProtection="1">
      <alignment horizontal="left"/>
      <protection hidden="1"/>
    </xf>
    <xf numFmtId="2" fontId="1" fillId="3" borderId="0" xfId="0" applyNumberFormat="1" applyFont="1" applyFill="1" applyAlignment="1">
      <alignment horizontal="left"/>
    </xf>
    <xf numFmtId="0" fontId="97" fillId="3" borderId="48" xfId="7" applyFont="1" applyFill="1" applyBorder="1" applyProtection="1">
      <protection hidden="1"/>
    </xf>
    <xf numFmtId="0" fontId="97" fillId="3" borderId="62" xfId="7" applyFont="1" applyFill="1" applyBorder="1" applyProtection="1">
      <protection hidden="1"/>
    </xf>
    <xf numFmtId="0" fontId="97" fillId="3" borderId="62" xfId="7" applyFont="1" applyFill="1" applyBorder="1" applyAlignment="1" applyProtection="1">
      <alignment horizontal="center" vertical="center"/>
      <protection hidden="1"/>
    </xf>
    <xf numFmtId="0" fontId="38" fillId="8" borderId="71" xfId="7" quotePrefix="1" applyFont="1" applyFill="1" applyBorder="1" applyAlignment="1" applyProtection="1">
      <alignment horizontal="center" vertical="center"/>
      <protection hidden="1"/>
    </xf>
    <xf numFmtId="0" fontId="97" fillId="3" borderId="0" xfId="7" applyFont="1" applyFill="1" applyProtection="1">
      <protection hidden="1"/>
    </xf>
    <xf numFmtId="0" fontId="38" fillId="3" borderId="0" xfId="7" quotePrefix="1" applyFont="1" applyFill="1" applyProtection="1">
      <protection hidden="1"/>
    </xf>
    <xf numFmtId="0" fontId="38" fillId="3" borderId="62" xfId="7" quotePrefix="1" applyFont="1" applyFill="1" applyBorder="1" applyProtection="1">
      <protection hidden="1"/>
    </xf>
    <xf numFmtId="0" fontId="38" fillId="3" borderId="62" xfId="7" applyFont="1" applyFill="1" applyBorder="1" applyProtection="1">
      <protection hidden="1"/>
    </xf>
    <xf numFmtId="0" fontId="97" fillId="3" borderId="0" xfId="7" applyFont="1" applyFill="1" applyAlignment="1" applyProtection="1">
      <alignment vertical="center"/>
      <protection hidden="1"/>
    </xf>
    <xf numFmtId="0" fontId="1" fillId="3" borderId="0" xfId="0" applyFont="1" applyFill="1"/>
    <xf numFmtId="0" fontId="8" fillId="5" borderId="72" xfId="7" quotePrefix="1" applyFont="1" applyFill="1" applyBorder="1" applyAlignment="1" applyProtection="1">
      <alignment horizontal="center"/>
      <protection hidden="1"/>
    </xf>
    <xf numFmtId="0" fontId="9" fillId="5" borderId="73" xfId="7" quotePrefix="1" applyFont="1" applyFill="1" applyBorder="1" applyAlignment="1" applyProtection="1">
      <alignment horizontal="center"/>
      <protection hidden="1"/>
    </xf>
    <xf numFmtId="0" fontId="8" fillId="5" borderId="72" xfId="7" quotePrefix="1" applyFont="1" applyFill="1" applyBorder="1" applyAlignment="1" applyProtection="1">
      <alignment horizontal="center" vertical="center"/>
      <protection hidden="1"/>
    </xf>
    <xf numFmtId="0" fontId="35" fillId="3" borderId="36" xfId="0" applyFont="1" applyFill="1" applyBorder="1" applyAlignment="1" applyProtection="1">
      <alignment horizontal="center" vertical="center" wrapText="1"/>
      <protection hidden="1"/>
    </xf>
    <xf numFmtId="3" fontId="35" fillId="0" borderId="36" xfId="0" applyNumberFormat="1" applyFont="1" applyBorder="1" applyAlignment="1" applyProtection="1">
      <alignment horizontal="center" vertical="center"/>
      <protection hidden="1"/>
    </xf>
    <xf numFmtId="4" fontId="35" fillId="0" borderId="36" xfId="0" applyNumberFormat="1" applyFont="1" applyBorder="1" applyAlignment="1" applyProtection="1">
      <alignment horizontal="center" vertical="center"/>
      <protection hidden="1"/>
    </xf>
    <xf numFmtId="3" fontId="37" fillId="12" borderId="36" xfId="0" applyNumberFormat="1" applyFont="1" applyFill="1" applyBorder="1" applyAlignment="1" applyProtection="1">
      <alignment horizontal="center" vertical="center"/>
      <protection locked="0"/>
    </xf>
    <xf numFmtId="4" fontId="37" fillId="12" borderId="36" xfId="0" applyNumberFormat="1" applyFont="1" applyFill="1" applyBorder="1" applyAlignment="1" applyProtection="1">
      <alignment horizontal="center" vertical="center"/>
      <protection locked="0"/>
    </xf>
    <xf numFmtId="3" fontId="68" fillId="9" borderId="36" xfId="0" applyNumberFormat="1" applyFont="1" applyFill="1" applyBorder="1" applyAlignment="1" applyProtection="1">
      <alignment horizontal="center" vertical="center"/>
      <protection hidden="1"/>
    </xf>
    <xf numFmtId="4" fontId="68" fillId="9" borderId="65" xfId="0" applyNumberFormat="1" applyFont="1" applyFill="1" applyBorder="1" applyAlignment="1" applyProtection="1">
      <alignment horizontal="center" vertical="center"/>
      <protection hidden="1"/>
    </xf>
    <xf numFmtId="3" fontId="37" fillId="9" borderId="36" xfId="0" applyNumberFormat="1" applyFont="1" applyFill="1" applyBorder="1" applyAlignment="1" applyProtection="1">
      <alignment horizontal="center" vertical="center"/>
      <protection hidden="1"/>
    </xf>
    <xf numFmtId="4" fontId="37" fillId="9" borderId="36" xfId="0" applyNumberFormat="1" applyFont="1" applyFill="1" applyBorder="1" applyAlignment="1" applyProtection="1">
      <alignment horizontal="center" vertical="center"/>
      <protection hidden="1"/>
    </xf>
    <xf numFmtId="3" fontId="35" fillId="12" borderId="36" xfId="0" applyNumberFormat="1" applyFont="1" applyFill="1" applyBorder="1" applyAlignment="1" applyProtection="1">
      <alignment horizontal="center" vertical="center"/>
      <protection locked="0"/>
    </xf>
    <xf numFmtId="4" fontId="35" fillId="12" borderId="36" xfId="0" applyNumberFormat="1" applyFont="1" applyFill="1" applyBorder="1" applyAlignment="1" applyProtection="1">
      <alignment horizontal="center" vertical="center"/>
      <protection locked="0"/>
    </xf>
    <xf numFmtId="3" fontId="37" fillId="2" borderId="36" xfId="0" applyNumberFormat="1" applyFont="1" applyFill="1" applyBorder="1" applyAlignment="1" applyProtection="1">
      <alignment horizontal="center" vertical="center"/>
      <protection hidden="1"/>
    </xf>
    <xf numFmtId="4" fontId="37" fillId="2" borderId="36" xfId="0" applyNumberFormat="1" applyFont="1" applyFill="1" applyBorder="1" applyAlignment="1" applyProtection="1">
      <alignment horizontal="center" vertical="center"/>
      <protection hidden="1"/>
    </xf>
    <xf numFmtId="4" fontId="35" fillId="0" borderId="65" xfId="0" applyNumberFormat="1" applyFont="1" applyBorder="1" applyAlignment="1" applyProtection="1">
      <alignment horizontal="center" vertical="center"/>
      <protection hidden="1"/>
    </xf>
    <xf numFmtId="3" fontId="37" fillId="0" borderId="36" xfId="0" applyNumberFormat="1" applyFont="1" applyBorder="1" applyAlignment="1" applyProtection="1">
      <alignment horizontal="center" vertical="center"/>
      <protection hidden="1"/>
    </xf>
    <xf numFmtId="4" fontId="37" fillId="0" borderId="65" xfId="0" applyNumberFormat="1" applyFont="1" applyBorder="1" applyAlignment="1" applyProtection="1">
      <alignment horizontal="center" vertical="center"/>
      <protection hidden="1"/>
    </xf>
    <xf numFmtId="3" fontId="49" fillId="12" borderId="36" xfId="0" applyNumberFormat="1" applyFont="1" applyFill="1" applyBorder="1" applyAlignment="1" applyProtection="1">
      <alignment horizontal="center" vertical="center"/>
      <protection locked="0"/>
    </xf>
    <xf numFmtId="4" fontId="49" fillId="12" borderId="65" xfId="0" applyNumberFormat="1" applyFont="1" applyFill="1" applyBorder="1" applyAlignment="1" applyProtection="1">
      <alignment horizontal="center" vertical="center"/>
      <protection locked="0"/>
    </xf>
    <xf numFmtId="4" fontId="35" fillId="12" borderId="65" xfId="0" applyNumberFormat="1" applyFont="1" applyFill="1" applyBorder="1" applyAlignment="1" applyProtection="1">
      <alignment horizontal="center" vertical="center"/>
      <protection locked="0"/>
    </xf>
    <xf numFmtId="3" fontId="35" fillId="10" borderId="1" xfId="0" applyNumberFormat="1" applyFont="1" applyFill="1" applyBorder="1" applyAlignment="1" applyProtection="1">
      <alignment horizontal="center" vertical="center"/>
      <protection hidden="1"/>
    </xf>
    <xf numFmtId="0" fontId="38" fillId="4" borderId="0" xfId="2" applyFont="1" applyFill="1" applyAlignment="1" applyProtection="1">
      <alignment horizontal="right"/>
      <protection hidden="1"/>
    </xf>
    <xf numFmtId="0" fontId="38" fillId="4" borderId="0" xfId="2" applyFont="1" applyFill="1" applyAlignment="1" applyProtection="1">
      <alignment horizontal="center"/>
      <protection hidden="1"/>
    </xf>
    <xf numFmtId="0" fontId="38" fillId="4" borderId="0" xfId="2" applyFont="1" applyFill="1" applyProtection="1">
      <protection hidden="1"/>
    </xf>
    <xf numFmtId="0" fontId="36" fillId="8" borderId="41" xfId="0" applyFont="1" applyFill="1" applyBorder="1" applyAlignment="1" applyProtection="1">
      <alignment horizontal="center" vertical="center"/>
      <protection hidden="1"/>
    </xf>
    <xf numFmtId="0" fontId="38" fillId="3" borderId="0" xfId="0" applyFont="1" applyFill="1" applyProtection="1">
      <protection hidden="1"/>
    </xf>
    <xf numFmtId="0" fontId="54" fillId="5" borderId="8" xfId="0" quotePrefix="1" applyFont="1" applyFill="1" applyBorder="1" applyAlignment="1" applyProtection="1">
      <alignment horizontal="center" vertical="center" wrapText="1"/>
      <protection hidden="1"/>
    </xf>
    <xf numFmtId="0" fontId="37" fillId="5" borderId="8" xfId="0" quotePrefix="1" applyFont="1" applyFill="1" applyBorder="1" applyAlignment="1" applyProtection="1">
      <alignment horizontal="center" vertical="center" wrapText="1"/>
      <protection hidden="1"/>
    </xf>
    <xf numFmtId="0" fontId="37" fillId="5" borderId="14" xfId="0" quotePrefix="1" applyFont="1" applyFill="1" applyBorder="1" applyAlignment="1" applyProtection="1">
      <alignment horizontal="center" vertical="center" wrapText="1"/>
      <protection hidden="1"/>
    </xf>
    <xf numFmtId="0" fontId="37" fillId="5" borderId="2" xfId="0" quotePrefix="1" applyFont="1" applyFill="1" applyBorder="1" applyAlignment="1" applyProtection="1">
      <alignment horizontal="center" vertical="center" wrapText="1"/>
      <protection hidden="1"/>
    </xf>
    <xf numFmtId="0" fontId="37" fillId="5" borderId="75" xfId="0" quotePrefix="1" applyFont="1" applyFill="1" applyBorder="1" applyAlignment="1" applyProtection="1">
      <alignment horizontal="center" vertical="center" wrapText="1"/>
      <protection hidden="1"/>
    </xf>
    <xf numFmtId="0" fontId="55" fillId="5" borderId="42" xfId="0" applyFont="1" applyFill="1" applyBorder="1" applyProtection="1">
      <protection hidden="1"/>
    </xf>
    <xf numFmtId="0" fontId="55" fillId="5" borderId="41" xfId="0" applyFont="1" applyFill="1" applyBorder="1" applyProtection="1">
      <protection hidden="1"/>
    </xf>
    <xf numFmtId="0" fontId="55" fillId="5" borderId="59" xfId="0" applyFont="1" applyFill="1" applyBorder="1" applyProtection="1">
      <protection hidden="1"/>
    </xf>
    <xf numFmtId="0" fontId="95" fillId="5" borderId="42" xfId="0" applyFont="1" applyFill="1" applyBorder="1" applyAlignment="1" applyProtection="1">
      <alignment horizontal="left" vertical="center"/>
      <protection hidden="1"/>
    </xf>
    <xf numFmtId="0" fontId="55" fillId="5" borderId="61" xfId="0" applyFont="1" applyFill="1" applyBorder="1" applyProtection="1">
      <protection hidden="1"/>
    </xf>
    <xf numFmtId="0" fontId="55" fillId="5" borderId="42" xfId="0" applyFont="1" applyFill="1" applyBorder="1" applyAlignment="1" applyProtection="1">
      <alignment horizontal="center" vertical="center"/>
      <protection hidden="1"/>
    </xf>
    <xf numFmtId="0" fontId="55" fillId="5" borderId="41" xfId="0" applyFont="1" applyFill="1" applyBorder="1" applyAlignment="1" applyProtection="1">
      <alignment horizontal="center" vertical="center"/>
      <protection hidden="1"/>
    </xf>
    <xf numFmtId="0" fontId="55" fillId="5" borderId="61" xfId="0" applyFont="1" applyFill="1" applyBorder="1" applyAlignment="1" applyProtection="1">
      <alignment horizontal="center" vertical="center"/>
      <protection hidden="1"/>
    </xf>
    <xf numFmtId="0" fontId="55" fillId="5" borderId="74" xfId="0" applyFont="1" applyFill="1" applyBorder="1" applyAlignment="1" applyProtection="1">
      <alignment horizontal="center" vertical="center"/>
      <protection hidden="1"/>
    </xf>
    <xf numFmtId="0" fontId="55" fillId="5" borderId="0" xfId="0" applyFont="1" applyFill="1" applyProtection="1">
      <protection hidden="1"/>
    </xf>
    <xf numFmtId="0" fontId="98" fillId="3" borderId="0" xfId="0" applyFont="1" applyFill="1" applyAlignment="1" applyProtection="1">
      <alignment horizontal="left" vertical="center"/>
      <protection hidden="1"/>
    </xf>
    <xf numFmtId="166" fontId="37" fillId="0" borderId="0" xfId="0" quotePrefix="1" applyNumberFormat="1" applyFont="1" applyAlignment="1" applyProtection="1">
      <alignment horizontal="center" vertical="center"/>
      <protection hidden="1"/>
    </xf>
    <xf numFmtId="0" fontId="35" fillId="3" borderId="52" xfId="0" applyFont="1" applyFill="1" applyBorder="1" applyAlignment="1" applyProtection="1">
      <alignment horizontal="center" vertical="center"/>
      <protection hidden="1"/>
    </xf>
    <xf numFmtId="0" fontId="36" fillId="3" borderId="52" xfId="0" applyFont="1" applyFill="1" applyBorder="1" applyProtection="1">
      <protection hidden="1"/>
    </xf>
    <xf numFmtId="0" fontId="37" fillId="3" borderId="52" xfId="0" applyFont="1" applyFill="1" applyBorder="1" applyProtection="1">
      <protection hidden="1"/>
    </xf>
    <xf numFmtId="0" fontId="37" fillId="3" borderId="52" xfId="0" quotePrefix="1" applyFont="1" applyFill="1" applyBorder="1" applyAlignment="1" applyProtection="1">
      <alignment horizontal="center" vertical="center"/>
      <protection hidden="1"/>
    </xf>
    <xf numFmtId="0" fontId="36" fillId="3" borderId="54" xfId="0" applyFont="1" applyFill="1" applyBorder="1" applyProtection="1">
      <protection hidden="1"/>
    </xf>
    <xf numFmtId="0" fontId="35" fillId="3" borderId="46" xfId="0" applyFont="1" applyFill="1" applyBorder="1" applyAlignment="1" applyProtection="1">
      <alignment horizontal="center" vertical="center" wrapText="1"/>
      <protection hidden="1"/>
    </xf>
    <xf numFmtId="49" fontId="99" fillId="3" borderId="52" xfId="2" applyNumberFormat="1" applyFont="1" applyFill="1" applyBorder="1" applyAlignment="1" applyProtection="1">
      <alignment horizontal="center" vertical="center"/>
      <protection hidden="1"/>
    </xf>
    <xf numFmtId="49" fontId="99" fillId="3" borderId="52" xfId="2" applyNumberFormat="1" applyFont="1" applyFill="1" applyBorder="1" applyAlignment="1" applyProtection="1">
      <alignment horizontal="center" vertical="center" wrapText="1"/>
      <protection hidden="1"/>
    </xf>
    <xf numFmtId="49" fontId="99" fillId="3" borderId="54" xfId="2" applyNumberFormat="1" applyFont="1" applyFill="1" applyBorder="1" applyAlignment="1" applyProtection="1">
      <alignment horizontal="center" vertical="center"/>
      <protection hidden="1"/>
    </xf>
    <xf numFmtId="49" fontId="100" fillId="0" borderId="0" xfId="0" applyNumberFormat="1" applyFont="1" applyAlignment="1">
      <alignment horizontal="center" vertical="center"/>
    </xf>
    <xf numFmtId="0" fontId="38" fillId="5" borderId="36" xfId="0" quotePrefix="1" applyFont="1" applyFill="1" applyBorder="1" applyAlignment="1">
      <alignment horizontal="center" vertical="center"/>
    </xf>
    <xf numFmtId="0" fontId="101" fillId="3" borderId="0" xfId="0" applyFont="1" applyFill="1" applyAlignment="1">
      <alignment horizontal="center" vertical="center"/>
    </xf>
    <xf numFmtId="0" fontId="102" fillId="9" borderId="0" xfId="0" quotePrefix="1" applyFont="1" applyFill="1" applyAlignment="1">
      <alignment horizontal="center" vertical="center"/>
    </xf>
    <xf numFmtId="0" fontId="39" fillId="8" borderId="71" xfId="7" quotePrefix="1" applyFont="1" applyFill="1" applyBorder="1" applyAlignment="1" applyProtection="1">
      <alignment horizontal="center" vertical="center"/>
      <protection hidden="1"/>
    </xf>
    <xf numFmtId="166" fontId="56" fillId="9" borderId="83" xfId="0" quotePrefix="1" applyNumberFormat="1" applyFont="1" applyFill="1" applyBorder="1" applyAlignment="1" applyProtection="1">
      <alignment vertical="top" wrapText="1"/>
      <protection hidden="1"/>
    </xf>
    <xf numFmtId="166" fontId="56" fillId="9" borderId="66" xfId="0" quotePrefix="1" applyNumberFormat="1" applyFont="1" applyFill="1" applyBorder="1" applyAlignment="1" applyProtection="1">
      <alignment vertical="top" wrapText="1"/>
      <protection hidden="1"/>
    </xf>
    <xf numFmtId="166" fontId="60" fillId="9" borderId="66" xfId="0" quotePrefix="1" applyNumberFormat="1" applyFont="1" applyFill="1" applyBorder="1" applyAlignment="1" applyProtection="1">
      <alignment vertical="top" wrapText="1"/>
      <protection hidden="1"/>
    </xf>
    <xf numFmtId="166" fontId="56" fillId="9" borderId="66" xfId="0" quotePrefix="1" applyNumberFormat="1" applyFont="1" applyFill="1" applyBorder="1" applyAlignment="1" applyProtection="1">
      <alignment vertical="center" wrapText="1"/>
      <protection hidden="1"/>
    </xf>
    <xf numFmtId="166" fontId="56" fillId="9" borderId="83" xfId="0" quotePrefix="1" applyNumberFormat="1" applyFont="1" applyFill="1" applyBorder="1" applyAlignment="1" applyProtection="1">
      <alignment vertical="center" wrapText="1"/>
      <protection hidden="1"/>
    </xf>
    <xf numFmtId="166" fontId="56" fillId="9" borderId="83" xfId="0" quotePrefix="1" applyNumberFormat="1" applyFont="1" applyFill="1" applyBorder="1" applyAlignment="1" applyProtection="1">
      <alignment vertical="center"/>
      <protection hidden="1"/>
    </xf>
    <xf numFmtId="166" fontId="56" fillId="9" borderId="1" xfId="0" quotePrefix="1" applyNumberFormat="1" applyFont="1" applyFill="1" applyBorder="1" applyAlignment="1" applyProtection="1">
      <alignment vertical="top" wrapText="1"/>
      <protection hidden="1"/>
    </xf>
    <xf numFmtId="0" fontId="37" fillId="5" borderId="1" xfId="0" quotePrefix="1" applyFont="1" applyFill="1" applyBorder="1" applyAlignment="1" applyProtection="1">
      <alignment horizontal="center" vertical="center"/>
      <protection hidden="1"/>
    </xf>
    <xf numFmtId="0" fontId="37" fillId="5" borderId="60" xfId="0" quotePrefix="1" applyFont="1" applyFill="1" applyBorder="1" applyAlignment="1" applyProtection="1">
      <alignment horizontal="center" vertical="center"/>
      <protection hidden="1"/>
    </xf>
    <xf numFmtId="166" fontId="5" fillId="3" borderId="0" xfId="1" applyNumberFormat="1" applyFont="1" applyFill="1" applyAlignment="1">
      <alignment horizontal="center" vertical="center"/>
    </xf>
    <xf numFmtId="0" fontId="75" fillId="11" borderId="0" xfId="2" applyFont="1" applyFill="1" applyAlignment="1" applyProtection="1">
      <alignment horizontal="center" vertical="top" wrapText="1"/>
      <protection hidden="1"/>
    </xf>
    <xf numFmtId="167" fontId="79" fillId="12" borderId="80" xfId="0" applyNumberFormat="1" applyFont="1" applyFill="1" applyBorder="1" applyAlignment="1" applyProtection="1">
      <alignment horizontal="center" vertical="center" wrapText="1"/>
      <protection hidden="1"/>
    </xf>
    <xf numFmtId="167" fontId="79" fillId="12" borderId="81" xfId="0" applyNumberFormat="1" applyFont="1" applyFill="1" applyBorder="1" applyAlignment="1" applyProtection="1">
      <alignment horizontal="center" vertical="center" wrapText="1"/>
      <protection hidden="1"/>
    </xf>
    <xf numFmtId="0" fontId="39" fillId="12" borderId="19" xfId="2" applyFont="1" applyFill="1" applyBorder="1" applyAlignment="1" applyProtection="1">
      <alignment horizontal="center" vertical="center"/>
      <protection locked="0" hidden="1"/>
    </xf>
    <xf numFmtId="0" fontId="39" fillId="12" borderId="20" xfId="2" applyFont="1" applyFill="1" applyBorder="1" applyAlignment="1" applyProtection="1">
      <alignment horizontal="center" vertical="center"/>
      <protection locked="0" hidden="1"/>
    </xf>
    <xf numFmtId="0" fontId="39" fillId="12" borderId="21" xfId="2" applyFont="1" applyFill="1" applyBorder="1" applyAlignment="1" applyProtection="1">
      <alignment horizontal="center" vertical="center"/>
      <protection locked="0" hidden="1"/>
    </xf>
    <xf numFmtId="0" fontId="43" fillId="3" borderId="6" xfId="2" applyFont="1" applyFill="1" applyBorder="1" applyAlignment="1" applyProtection="1">
      <alignment horizontal="left" vertical="top"/>
      <protection hidden="1"/>
    </xf>
    <xf numFmtId="166" fontId="39" fillId="12" borderId="19" xfId="7" applyNumberFormat="1" applyFont="1" applyFill="1" applyBorder="1" applyAlignment="1" applyProtection="1">
      <alignment horizontal="center" vertical="center"/>
      <protection locked="0" hidden="1"/>
    </xf>
    <xf numFmtId="166" fontId="39" fillId="12" borderId="20" xfId="7" applyNumberFormat="1" applyFont="1" applyFill="1" applyBorder="1" applyAlignment="1" applyProtection="1">
      <alignment horizontal="center" vertical="center"/>
      <protection locked="0" hidden="1"/>
    </xf>
    <xf numFmtId="166" fontId="39" fillId="12" borderId="21" xfId="7" applyNumberFormat="1" applyFont="1" applyFill="1" applyBorder="1" applyAlignment="1" applyProtection="1">
      <alignment horizontal="center" vertical="center"/>
      <protection locked="0" hidden="1"/>
    </xf>
    <xf numFmtId="0" fontId="43" fillId="3" borderId="6" xfId="2" applyFont="1" applyFill="1" applyBorder="1" applyAlignment="1" applyProtection="1">
      <alignment horizontal="left" vertical="center"/>
      <protection hidden="1"/>
    </xf>
    <xf numFmtId="0" fontId="39" fillId="3" borderId="0" xfId="2" applyFont="1" applyFill="1" applyAlignment="1" applyProtection="1">
      <alignment horizontal="left" vertical="justify" wrapText="1"/>
      <protection hidden="1"/>
    </xf>
    <xf numFmtId="0" fontId="44" fillId="3" borderId="0" xfId="2" applyFont="1" applyFill="1" applyAlignment="1" applyProtection="1">
      <alignment horizontal="right" indent="3"/>
      <protection hidden="1"/>
    </xf>
    <xf numFmtId="0" fontId="43" fillId="3" borderId="0" xfId="2" applyFont="1" applyFill="1" applyAlignment="1" applyProtection="1">
      <alignment horizontal="left" vertical="top" indent="2"/>
      <protection hidden="1"/>
    </xf>
    <xf numFmtId="0" fontId="39" fillId="3" borderId="0" xfId="2" applyFont="1" applyFill="1" applyAlignment="1" applyProtection="1">
      <alignment horizontal="left" vertical="top" wrapText="1"/>
      <protection hidden="1"/>
    </xf>
    <xf numFmtId="0" fontId="39" fillId="3" borderId="0" xfId="2" applyFont="1" applyFill="1" applyAlignment="1" applyProtection="1">
      <alignment horizontal="left" vertical="justify"/>
      <protection hidden="1"/>
    </xf>
    <xf numFmtId="0" fontId="77" fillId="3" borderId="18" xfId="7" applyFont="1" applyFill="1" applyBorder="1" applyAlignment="1" applyProtection="1">
      <alignment horizontal="center" vertical="center" wrapText="1"/>
      <protection hidden="1"/>
    </xf>
    <xf numFmtId="49" fontId="99" fillId="3" borderId="52" xfId="2" applyNumberFormat="1" applyFont="1" applyFill="1" applyBorder="1" applyAlignment="1" applyProtection="1">
      <alignment horizontal="center" vertical="center"/>
      <protection hidden="1"/>
    </xf>
    <xf numFmtId="0" fontId="56" fillId="3" borderId="0" xfId="0" quotePrefix="1" applyFont="1" applyFill="1" applyAlignment="1">
      <alignment horizontal="left" wrapText="1"/>
    </xf>
    <xf numFmtId="0" fontId="56" fillId="3" borderId="0" xfId="0" applyFont="1" applyFill="1" applyAlignment="1">
      <alignment horizontal="left" wrapText="1"/>
    </xf>
    <xf numFmtId="0" fontId="39" fillId="3" borderId="14" xfId="2" applyFont="1" applyFill="1" applyBorder="1" applyAlignment="1" applyProtection="1">
      <alignment horizontal="center"/>
      <protection hidden="1"/>
    </xf>
    <xf numFmtId="0" fontId="39" fillId="3" borderId="15" xfId="2" applyFont="1" applyFill="1" applyBorder="1" applyAlignment="1" applyProtection="1">
      <alignment horizontal="center"/>
      <protection hidden="1"/>
    </xf>
    <xf numFmtId="0" fontId="39" fillId="3" borderId="16" xfId="2" applyFont="1" applyFill="1" applyBorder="1" applyAlignment="1" applyProtection="1">
      <alignment horizontal="center"/>
      <protection hidden="1"/>
    </xf>
    <xf numFmtId="0" fontId="39" fillId="3" borderId="11" xfId="2" applyFont="1" applyFill="1" applyBorder="1" applyAlignment="1" applyProtection="1">
      <alignment horizontal="center"/>
      <protection hidden="1"/>
    </xf>
    <xf numFmtId="0" fontId="39" fillId="3" borderId="10" xfId="2" applyFont="1" applyFill="1" applyBorder="1" applyAlignment="1" applyProtection="1">
      <alignment horizontal="center"/>
      <protection hidden="1"/>
    </xf>
    <xf numFmtId="0" fontId="39" fillId="3" borderId="17" xfId="2" applyFont="1" applyFill="1" applyBorder="1" applyAlignment="1" applyProtection="1">
      <alignment horizontal="center"/>
      <protection hidden="1"/>
    </xf>
    <xf numFmtId="0" fontId="39" fillId="12" borderId="2" xfId="2" applyFont="1" applyFill="1" applyBorder="1" applyAlignment="1" applyProtection="1">
      <alignment horizontal="center" vertical="center"/>
      <protection locked="0"/>
    </xf>
    <xf numFmtId="0" fontId="39" fillId="12" borderId="3" xfId="2" applyFont="1" applyFill="1" applyBorder="1" applyAlignment="1" applyProtection="1">
      <alignment horizontal="center" vertical="center"/>
      <protection locked="0"/>
    </xf>
    <xf numFmtId="0" fontId="39" fillId="12" borderId="4" xfId="2" applyFont="1" applyFill="1" applyBorder="1" applyAlignment="1" applyProtection="1">
      <alignment horizontal="center" vertical="center"/>
      <protection locked="0"/>
    </xf>
    <xf numFmtId="0" fontId="45" fillId="3" borderId="15" xfId="2" applyFont="1" applyFill="1" applyBorder="1" applyAlignment="1" applyProtection="1">
      <alignment horizontal="left" wrapText="1"/>
      <protection hidden="1"/>
    </xf>
    <xf numFmtId="0" fontId="39" fillId="12" borderId="2" xfId="2" applyFont="1" applyFill="1" applyBorder="1" applyAlignment="1" applyProtection="1">
      <alignment horizontal="left" vertical="center"/>
      <protection locked="0"/>
    </xf>
    <xf numFmtId="0" fontId="39" fillId="12" borderId="4" xfId="2" applyFont="1" applyFill="1" applyBorder="1" applyAlignment="1" applyProtection="1">
      <alignment horizontal="left" vertical="center"/>
      <protection locked="0"/>
    </xf>
    <xf numFmtId="0" fontId="87" fillId="9" borderId="2" xfId="0" applyFont="1" applyFill="1" applyBorder="1" applyAlignment="1" applyProtection="1">
      <alignment horizontal="left" vertical="center" wrapText="1"/>
      <protection hidden="1"/>
    </xf>
    <xf numFmtId="0" fontId="87" fillId="9" borderId="4" xfId="0" applyFont="1" applyFill="1" applyBorder="1" applyAlignment="1" applyProtection="1">
      <alignment horizontal="left" vertical="center" wrapText="1"/>
      <protection hidden="1"/>
    </xf>
    <xf numFmtId="0" fontId="37" fillId="12" borderId="1" xfId="0" applyFont="1" applyFill="1" applyBorder="1" applyAlignment="1" applyProtection="1">
      <alignment horizontal="center" vertical="center" wrapText="1"/>
      <protection locked="0"/>
    </xf>
    <xf numFmtId="0" fontId="37" fillId="12" borderId="1" xfId="0" applyFont="1" applyFill="1" applyBorder="1" applyAlignment="1" applyProtection="1">
      <alignment horizontal="center" vertical="center"/>
      <protection locked="0"/>
    </xf>
    <xf numFmtId="0" fontId="39" fillId="4" borderId="2" xfId="2" applyFont="1" applyFill="1" applyBorder="1" applyAlignment="1" applyProtection="1">
      <alignment horizontal="center"/>
      <protection hidden="1"/>
    </xf>
    <xf numFmtId="0" fontId="39" fillId="4" borderId="4" xfId="2" applyFont="1" applyFill="1" applyBorder="1" applyAlignment="1" applyProtection="1">
      <alignment horizontal="center"/>
      <protection hidden="1"/>
    </xf>
    <xf numFmtId="0" fontId="79" fillId="12" borderId="70" xfId="0" applyFont="1" applyFill="1" applyBorder="1" applyAlignment="1" applyProtection="1">
      <alignment horizontal="center" vertical="center"/>
      <protection hidden="1"/>
    </xf>
    <xf numFmtId="0" fontId="79" fillId="12" borderId="68" xfId="0" applyFont="1" applyFill="1" applyBorder="1" applyAlignment="1" applyProtection="1">
      <alignment horizontal="center" vertical="center"/>
      <protection hidden="1"/>
    </xf>
    <xf numFmtId="0" fontId="79" fillId="12" borderId="69" xfId="0" applyFont="1" applyFill="1" applyBorder="1" applyAlignment="1" applyProtection="1">
      <alignment horizontal="center" vertical="center"/>
      <protection hidden="1"/>
    </xf>
    <xf numFmtId="0" fontId="79" fillId="12" borderId="50" xfId="0" applyFont="1" applyFill="1" applyBorder="1" applyAlignment="1" applyProtection="1">
      <alignment horizontal="center" vertical="center"/>
      <protection hidden="1"/>
    </xf>
    <xf numFmtId="0" fontId="79" fillId="12" borderId="6" xfId="0" applyFont="1" applyFill="1" applyBorder="1" applyAlignment="1" applyProtection="1">
      <alignment horizontal="center" vertical="center"/>
      <protection hidden="1"/>
    </xf>
    <xf numFmtId="0" fontId="91" fillId="4" borderId="11" xfId="16" applyFont="1" applyFill="1" applyBorder="1" applyAlignment="1" applyProtection="1">
      <alignment horizontal="left" wrapText="1"/>
      <protection hidden="1"/>
    </xf>
    <xf numFmtId="0" fontId="91" fillId="4" borderId="17" xfId="16" applyFont="1" applyFill="1" applyBorder="1" applyAlignment="1" applyProtection="1">
      <alignment horizontal="left" wrapText="1"/>
      <protection hidden="1"/>
    </xf>
    <xf numFmtId="0" fontId="86" fillId="4" borderId="2" xfId="16" applyFont="1" applyFill="1" applyBorder="1" applyAlignment="1" applyProtection="1">
      <alignment horizontal="center" wrapText="1"/>
      <protection hidden="1"/>
    </xf>
    <xf numFmtId="0" fontId="86" fillId="4" borderId="4" xfId="16" applyFont="1" applyFill="1" applyBorder="1" applyAlignment="1" applyProtection="1">
      <alignment horizontal="center" wrapText="1"/>
      <protection hidden="1"/>
    </xf>
    <xf numFmtId="0" fontId="91" fillId="4" borderId="14" xfId="16" applyFont="1" applyFill="1" applyBorder="1" applyAlignment="1" applyProtection="1">
      <alignment horizontal="left" wrapText="1"/>
      <protection hidden="1"/>
    </xf>
    <xf numFmtId="0" fontId="91" fillId="4" borderId="16" xfId="16" applyFont="1" applyFill="1" applyBorder="1" applyAlignment="1" applyProtection="1">
      <alignment horizontal="left" wrapText="1"/>
      <protection hidden="1"/>
    </xf>
    <xf numFmtId="0" fontId="91" fillId="4" borderId="82" xfId="16" applyFont="1" applyFill="1" applyBorder="1" applyAlignment="1" applyProtection="1">
      <alignment horizontal="left" wrapText="1"/>
      <protection hidden="1"/>
    </xf>
    <xf numFmtId="0" fontId="91" fillId="4" borderId="7" xfId="16" applyFont="1" applyFill="1" applyBorder="1" applyAlignment="1" applyProtection="1">
      <alignment horizontal="left" wrapText="1"/>
      <protection hidden="1"/>
    </xf>
    <xf numFmtId="165" fontId="63" fillId="3" borderId="43" xfId="7" applyNumberFormat="1" applyFont="1" applyFill="1" applyBorder="1" applyAlignment="1" applyProtection="1">
      <alignment horizontal="left" vertical="center"/>
      <protection hidden="1"/>
    </xf>
    <xf numFmtId="165" fontId="63" fillId="3" borderId="37" xfId="7" applyNumberFormat="1" applyFont="1" applyFill="1" applyBorder="1" applyAlignment="1" applyProtection="1">
      <alignment horizontal="left" vertical="center"/>
      <protection hidden="1"/>
    </xf>
    <xf numFmtId="166" fontId="63" fillId="3" borderId="43" xfId="7" applyNumberFormat="1" applyFont="1" applyFill="1" applyBorder="1" applyAlignment="1" applyProtection="1">
      <alignment horizontal="left" vertical="center" wrapText="1"/>
      <protection hidden="1"/>
    </xf>
    <xf numFmtId="166" fontId="63" fillId="3" borderId="37" xfId="7" applyNumberFormat="1" applyFont="1" applyFill="1" applyBorder="1" applyAlignment="1" applyProtection="1">
      <alignment horizontal="left" vertical="center" wrapText="1"/>
      <protection hidden="1"/>
    </xf>
    <xf numFmtId="0" fontId="38" fillId="8" borderId="71" xfId="7" quotePrefix="1" applyFont="1" applyFill="1" applyBorder="1" applyAlignment="1" applyProtection="1">
      <alignment horizontal="center" vertical="center"/>
      <protection hidden="1"/>
    </xf>
    <xf numFmtId="2" fontId="62" fillId="3" borderId="76" xfId="7" applyNumberFormat="1" applyFont="1" applyFill="1" applyBorder="1" applyAlignment="1" applyProtection="1">
      <alignment horizontal="center"/>
      <protection hidden="1"/>
    </xf>
    <xf numFmtId="2" fontId="62" fillId="3" borderId="77" xfId="7" applyNumberFormat="1" applyFont="1" applyFill="1" applyBorder="1" applyAlignment="1" applyProtection="1">
      <alignment horizontal="center"/>
      <protection hidden="1"/>
    </xf>
    <xf numFmtId="166" fontId="63" fillId="3" borderId="43" xfId="7" applyNumberFormat="1" applyFont="1" applyFill="1" applyBorder="1" applyAlignment="1" applyProtection="1">
      <alignment horizontal="left" vertical="center"/>
      <protection hidden="1"/>
    </xf>
    <xf numFmtId="166" fontId="63" fillId="3" borderId="37" xfId="7" applyNumberFormat="1" applyFont="1" applyFill="1" applyBorder="1" applyAlignment="1" applyProtection="1">
      <alignment horizontal="left" vertical="center"/>
      <protection hidden="1"/>
    </xf>
    <xf numFmtId="0" fontId="12" fillId="5" borderId="19"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26" fillId="5" borderId="19" xfId="0" applyFont="1" applyFill="1" applyBorder="1" applyAlignment="1">
      <alignment horizontal="left" vertical="center" wrapText="1" indent="3"/>
    </xf>
    <xf numFmtId="0" fontId="26" fillId="5" borderId="20" xfId="0" applyFont="1" applyFill="1" applyBorder="1" applyAlignment="1">
      <alignment horizontal="left" vertical="center" wrapText="1" indent="3"/>
    </xf>
    <xf numFmtId="0" fontId="26" fillId="5" borderId="21" xfId="0" applyFont="1" applyFill="1" applyBorder="1" applyAlignment="1">
      <alignment horizontal="left" vertical="center" wrapText="1" indent="3"/>
    </xf>
    <xf numFmtId="0" fontId="66" fillId="3" borderId="50" xfId="0" applyFont="1" applyFill="1" applyBorder="1" applyAlignment="1">
      <alignment horizontal="center" vertical="center"/>
    </xf>
    <xf numFmtId="0" fontId="0" fillId="3" borderId="0" xfId="0" applyFill="1" applyAlignment="1">
      <alignment horizontal="center" vertical="center" wrapText="1"/>
    </xf>
    <xf numFmtId="0" fontId="84" fillId="5" borderId="19" xfId="0" applyFont="1" applyFill="1" applyBorder="1" applyAlignment="1">
      <alignment horizontal="left" vertical="center" wrapText="1" indent="2"/>
    </xf>
    <xf numFmtId="0" fontId="84" fillId="5" borderId="20" xfId="0" applyFont="1" applyFill="1" applyBorder="1" applyAlignment="1">
      <alignment horizontal="left" vertical="center" wrapText="1" indent="2"/>
    </xf>
    <xf numFmtId="0" fontId="84" fillId="5" borderId="21" xfId="0" applyFont="1" applyFill="1" applyBorder="1" applyAlignment="1">
      <alignment horizontal="left" vertical="center" wrapText="1" indent="2"/>
    </xf>
    <xf numFmtId="15" fontId="38" fillId="12" borderId="1" xfId="2" applyNumberFormat="1" applyFont="1" applyFill="1" applyBorder="1" applyAlignment="1" applyProtection="1">
      <alignment horizontal="center" vertical="center"/>
      <protection locked="0"/>
    </xf>
  </cellXfs>
  <cellStyles count="20">
    <cellStyle name="Címsor 2" xfId="4" xr:uid="{BE2504AC-65DF-422E-B690-DEB9612FECB1}"/>
    <cellStyle name="Comma" xfId="1" builtinId="3"/>
    <cellStyle name="Comma 2" xfId="3" xr:uid="{53F11C68-2115-4F82-8473-1E6B9EAB1373}"/>
    <cellStyle name="Comma 6" xfId="6" xr:uid="{BFFB710B-CC14-4200-979C-8B8E8E036D59}"/>
    <cellStyle name="H2" xfId="16" xr:uid="{E8D7E084-945F-49C2-8B18-251E580D6DBC}"/>
    <cellStyle name="H3" xfId="18" xr:uid="{E834A5DE-6262-4457-ACE2-AFC9CEA74AC4}"/>
    <cellStyle name="H4" xfId="17" xr:uid="{6FD7072D-8465-49FB-B7D5-257255064875}"/>
    <cellStyle name="H5" xfId="14" xr:uid="{DEA9A637-E327-4093-85D3-EEE039A0DE53}"/>
    <cellStyle name="Hyperlink" xfId="19" builtinId="8"/>
    <cellStyle name="Normal" xfId="0" builtinId="0"/>
    <cellStyle name="Normal 2" xfId="2" xr:uid="{743C558D-359D-4D5F-80DC-07C64EBB1587}"/>
    <cellStyle name="Normal 2 2 3" xfId="13" xr:uid="{5CCA6CB6-34A8-4EE3-97BF-B85C85DDEE96}"/>
    <cellStyle name="Normal 3 2" xfId="9" xr:uid="{F725C740-FED1-43C5-BA6B-8679DDE370E4}"/>
    <cellStyle name="Normal 8 2" xfId="10" xr:uid="{C1D7C107-F9A3-43E9-95D8-A6F4C9FB3700}"/>
    <cellStyle name="Normal 8 3" xfId="7" xr:uid="{67E6A6F6-CEDE-495C-956E-CA148A116775}"/>
    <cellStyle name="Percent" xfId="5" builtinId="5"/>
    <cellStyle name="Percent 2" xfId="8" xr:uid="{6D7C0510-D36B-4475-8CB3-CF682EEAFB63}"/>
    <cellStyle name="showExposure" xfId="11" xr:uid="{EDB51E04-55B2-4FD0-A875-F624D1F3790A}"/>
    <cellStyle name="Standard 3" xfId="15" xr:uid="{6C90E0D0-A74D-44B6-B9AF-AD7B21DEC8E4}"/>
    <cellStyle name="Standard_20100129_1559 Jentsch_COREP ON 20100129 COREP preliminary proposal_CR SA 2" xfId="12" xr:uid="{DC52EE0B-4B76-4887-8CDF-C336128A239F}"/>
  </cellStyles>
  <dxfs count="29">
    <dxf>
      <font>
        <b/>
        <i val="0"/>
        <color rgb="FFFF0000"/>
      </font>
    </dxf>
    <dxf>
      <font>
        <b/>
        <i val="0"/>
        <color rgb="FFFF0000"/>
      </font>
    </dxf>
    <dxf>
      <font>
        <b/>
        <i val="0"/>
        <color rgb="FFFF0000"/>
      </font>
    </dxf>
    <dxf>
      <fill>
        <patternFill>
          <bgColor indexed="10"/>
        </patternFill>
      </fill>
    </dxf>
    <dxf>
      <font>
        <b/>
        <i val="0"/>
        <u/>
        <color rgb="FF9C0006"/>
      </font>
      <fill>
        <patternFill patternType="solid">
          <bgColor theme="0" tint="-4.9989318521683403E-2"/>
        </patternFill>
      </fill>
      <border>
        <left/>
        <right/>
        <top/>
        <bottom/>
      </border>
    </dxf>
    <dxf>
      <font>
        <b/>
        <i val="0"/>
        <u/>
        <color rgb="FF9C0006"/>
      </font>
      <fill>
        <patternFill patternType="solid">
          <bgColor theme="0" tint="-4.9989318521683403E-2"/>
        </patternFill>
      </fill>
    </dxf>
    <dxf>
      <font>
        <color rgb="FF006100"/>
      </font>
      <fill>
        <patternFill>
          <bgColor rgb="FFC6EFCE"/>
        </patternFill>
      </fill>
    </dxf>
    <dxf>
      <font>
        <color rgb="FF9C0006"/>
      </font>
      <fill>
        <patternFill>
          <bgColor rgb="FFFFC7CE"/>
        </patternFill>
      </fill>
    </dxf>
    <dxf>
      <font>
        <b/>
        <i val="0"/>
        <u/>
        <color rgb="FFC00000"/>
      </font>
      <fill>
        <patternFill patternType="solid">
          <bgColor theme="0" tint="-4.9989318521683403E-2"/>
        </patternFill>
      </fill>
      <border>
        <left style="thin">
          <color rgb="FF000000"/>
        </left>
        <right style="thin">
          <color rgb="FF000000"/>
        </right>
        <top style="thin">
          <color rgb="FF000000"/>
        </top>
        <bottom style="thin">
          <color rgb="FF000000"/>
        </bottom>
      </border>
    </dxf>
    <dxf>
      <font>
        <b/>
        <i val="0"/>
        <color rgb="FFC00000"/>
      </font>
      <fill>
        <patternFill patternType="solid">
          <bgColor theme="0" tint="-4.9989318521683403E-2"/>
        </patternFill>
      </fill>
      <border>
        <left style="thin">
          <color rgb="FF000000"/>
        </left>
        <right style="thin">
          <color rgb="FF000000"/>
        </right>
        <top style="thin">
          <color rgb="FF000000"/>
        </top>
        <bottom style="thin">
          <color rgb="FF000000"/>
        </bottom>
      </border>
    </dxf>
    <dxf>
      <font>
        <color rgb="FF006100"/>
      </font>
      <fill>
        <patternFill>
          <bgColor rgb="FFC6EFCE"/>
        </patternFill>
      </fill>
    </dxf>
    <dxf>
      <font>
        <color rgb="FF9C0006"/>
      </font>
      <fill>
        <patternFill>
          <bgColor rgb="FFFFC7CE"/>
        </patternFill>
      </fill>
    </dxf>
    <dxf>
      <font>
        <b/>
        <i val="0"/>
        <u/>
        <color rgb="FFC00000"/>
      </font>
      <fill>
        <patternFill patternType="solid">
          <bgColor theme="0" tint="-4.9989318521683403E-2"/>
        </patternFill>
      </fill>
      <border>
        <left style="thin">
          <color rgb="FF000000"/>
        </left>
        <right style="thin">
          <color rgb="FF000000"/>
        </right>
        <top style="thin">
          <color rgb="FF000000"/>
        </top>
        <bottom style="thin">
          <color rgb="FF000000"/>
        </bottom>
      </border>
    </dxf>
    <dxf>
      <font>
        <b/>
        <i val="0"/>
        <color rgb="FFC00000"/>
      </font>
      <fill>
        <patternFill patternType="solid">
          <bgColor theme="0" tint="-4.9989318521683403E-2"/>
        </patternFill>
      </fill>
      <border>
        <left style="thin">
          <color rgb="FF000000"/>
        </left>
        <right style="thin">
          <color rgb="FF000000"/>
        </right>
        <top style="thin">
          <color rgb="FF000000"/>
        </top>
        <bottom style="thin">
          <color rgb="FF000000"/>
        </bottom>
      </border>
    </dxf>
    <dxf>
      <font>
        <color rgb="FFFF0000"/>
      </font>
    </dxf>
    <dxf>
      <font>
        <b/>
        <i val="0"/>
        <color theme="0"/>
      </font>
      <fill>
        <patternFill patternType="solid">
          <bgColor rgb="FFC00000"/>
        </patternFill>
      </fill>
    </dxf>
    <dxf>
      <font>
        <b/>
        <i val="0"/>
        <color theme="0"/>
      </font>
      <fill>
        <patternFill patternType="solid">
          <bgColor rgb="FF00B050"/>
        </patternFill>
      </fill>
    </dxf>
    <dxf>
      <font>
        <b/>
        <i val="0"/>
        <color theme="0"/>
      </font>
      <fill>
        <patternFill patternType="solid">
          <bgColor rgb="FFC00000"/>
        </patternFill>
      </fill>
    </dxf>
    <dxf>
      <font>
        <b/>
        <i val="0"/>
        <color theme="0"/>
      </font>
      <fill>
        <patternFill patternType="solid">
          <bgColor rgb="FF00B050"/>
        </patternFill>
      </fill>
    </dxf>
    <dxf>
      <font>
        <b/>
        <i val="0"/>
        <color theme="0"/>
      </font>
      <fill>
        <patternFill patternType="solid">
          <bgColor rgb="FFC00000"/>
        </patternFill>
      </fill>
    </dxf>
    <dxf>
      <font>
        <b/>
        <i val="0"/>
        <color theme="0"/>
      </font>
      <fill>
        <patternFill patternType="solid">
          <bgColor rgb="FF00B050"/>
        </patternFill>
      </fill>
    </dxf>
    <dxf>
      <font>
        <b/>
        <i val="0"/>
        <color theme="0"/>
      </font>
      <fill>
        <patternFill patternType="solid">
          <bgColor rgb="FFC00000"/>
        </patternFill>
      </fill>
    </dxf>
    <dxf>
      <font>
        <b/>
        <i val="0"/>
        <color theme="0"/>
      </font>
      <fill>
        <patternFill patternType="solid">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patternType="solid">
          <bgColor rgb="FFC00000"/>
        </patternFill>
      </fill>
    </dxf>
    <dxf>
      <font>
        <b/>
        <i val="0"/>
        <color theme="0"/>
      </font>
      <fill>
        <patternFill patternType="solid">
          <bgColor rgb="FF00B050"/>
        </patternFill>
      </fill>
    </dxf>
    <dxf>
      <font>
        <condense val="0"/>
        <extend val="0"/>
        <color indexed="9"/>
      </font>
      <fill>
        <patternFill>
          <bgColor indexed="9"/>
        </patternFill>
      </fill>
      <border>
        <left/>
        <right/>
        <top/>
        <bottom/>
      </border>
    </dxf>
    <dxf>
      <font>
        <color theme="0"/>
      </font>
      <fill>
        <patternFill>
          <bgColor theme="0"/>
        </patternFill>
      </fill>
      <border>
        <left/>
        <right/>
        <top/>
        <bottom/>
        <vertical/>
        <horizontal/>
      </border>
    </dxf>
  </dxfs>
  <tableStyles count="0" defaultTableStyle="TableStyleMedium2" defaultPivotStyle="PivotStyleLight16"/>
  <colors>
    <mruColors>
      <color rgb="FFEDD9C4"/>
      <color rgb="FFFAFAFA"/>
      <color rgb="FFCCCCCC"/>
      <color rgb="FF661126"/>
      <color rgb="FF0010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VER SHEET'!B9"/></Relationships>
</file>

<file path=xl/drawings/drawing1.xml><?xml version="1.0" encoding="utf-8"?>
<xdr:wsDr xmlns:xdr="http://schemas.openxmlformats.org/drawingml/2006/spreadsheetDrawing" xmlns:a="http://schemas.openxmlformats.org/drawingml/2006/main">
  <xdr:twoCellAnchor editAs="oneCell">
    <xdr:from>
      <xdr:col>2</xdr:col>
      <xdr:colOff>161925</xdr:colOff>
      <xdr:row>1</xdr:row>
      <xdr:rowOff>0</xdr:rowOff>
    </xdr:from>
    <xdr:to>
      <xdr:col>2</xdr:col>
      <xdr:colOff>2579203</xdr:colOff>
      <xdr:row>3</xdr:row>
      <xdr:rowOff>39031</xdr:rowOff>
    </xdr:to>
    <xdr:pic>
      <xdr:nvPicPr>
        <xdr:cNvPr id="3" name="Picture 2">
          <a:extLst>
            <a:ext uri="{FF2B5EF4-FFF2-40B4-BE49-F238E27FC236}">
              <a16:creationId xmlns:a16="http://schemas.microsoft.com/office/drawing/2014/main" id="{86276D80-CCD0-4860-BEAA-8D84B46C2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0075" y="190500"/>
          <a:ext cx="2421031" cy="526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1226820</xdr:colOff>
      <xdr:row>0</xdr:row>
      <xdr:rowOff>0</xdr:rowOff>
    </xdr:from>
    <xdr:to>
      <xdr:col>7</xdr:col>
      <xdr:colOff>1229995</xdr:colOff>
      <xdr:row>4</xdr:row>
      <xdr:rowOff>84214</xdr:rowOff>
    </xdr:to>
    <xdr:pic>
      <xdr:nvPicPr>
        <xdr:cNvPr id="2" name="Picture 1">
          <a:hlinkClick xmlns:r="http://schemas.openxmlformats.org/officeDocument/2006/relationships" r:id="rId1" tooltip="Go to Cover Sheet"/>
          <a:extLst>
            <a:ext uri="{FF2B5EF4-FFF2-40B4-BE49-F238E27FC236}">
              <a16:creationId xmlns:a16="http://schemas.microsoft.com/office/drawing/2014/main" id="{6B8C12D6-FC9C-4ACF-8FD8-40E0F6EE80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75270" y="0"/>
          <a:ext cx="3175" cy="14774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D0718-5081-4C81-AEE2-6E35810FF47E}">
  <sheetPr>
    <tabColor rgb="FFEDD9C4"/>
  </sheetPr>
  <dimension ref="A1:IS1025"/>
  <sheetViews>
    <sheetView tabSelected="1" workbookViewId="0">
      <selection activeCell="C9" sqref="C9"/>
    </sheetView>
  </sheetViews>
  <sheetFormatPr defaultColWidth="0" defaultRowHeight="17.5" zeroHeight="1"/>
  <cols>
    <col min="1" max="1" width="11.54296875" style="1" bestFit="1" customWidth="1"/>
    <col min="2" max="2" width="49.26953125" style="4" customWidth="1"/>
    <col min="3" max="3" width="70.453125" style="2" customWidth="1"/>
    <col min="4" max="4" width="20" style="3" customWidth="1"/>
    <col min="5" max="5" width="9.1796875" style="3" customWidth="1"/>
    <col min="6" max="253" width="9.1796875" style="3" hidden="1" customWidth="1"/>
    <col min="254" max="16384" width="0" style="3" hidden="1"/>
  </cols>
  <sheetData>
    <row r="1" spans="1:5" ht="15" customHeight="1">
      <c r="A1" s="282">
        <f>YEAR(C14)</f>
        <v>1900</v>
      </c>
      <c r="B1" s="282"/>
      <c r="C1" s="282"/>
      <c r="D1" s="282"/>
      <c r="E1" s="282"/>
    </row>
    <row r="2" spans="1:5" ht="18.649999999999999" customHeight="1">
      <c r="A2" s="282"/>
      <c r="B2" s="282"/>
      <c r="C2" s="282"/>
      <c r="D2" s="282"/>
      <c r="E2" s="282"/>
    </row>
    <row r="3" spans="1:5" ht="18.649999999999999" customHeight="1">
      <c r="A3" s="282"/>
      <c r="B3" s="282"/>
      <c r="C3" s="282"/>
      <c r="D3" s="282"/>
      <c r="E3" s="282"/>
    </row>
    <row r="4" spans="1:5" ht="14.25" customHeight="1">
      <c r="A4" s="282"/>
      <c r="B4" s="282"/>
      <c r="C4" s="282"/>
      <c r="D4" s="282"/>
      <c r="E4" s="282"/>
    </row>
    <row r="5" spans="1:5" ht="43.5" customHeight="1">
      <c r="A5" s="466" t="s">
        <v>1</v>
      </c>
      <c r="B5" s="466"/>
      <c r="C5" s="466"/>
      <c r="D5" s="466"/>
      <c r="E5" s="283"/>
    </row>
    <row r="6" spans="1:5" ht="57" customHeight="1">
      <c r="A6" s="466" t="s">
        <v>2</v>
      </c>
      <c r="B6" s="466"/>
      <c r="C6" s="466"/>
      <c r="D6" s="466"/>
      <c r="E6" s="283"/>
    </row>
    <row r="7" spans="1:5" ht="57" customHeight="1">
      <c r="A7" s="279"/>
      <c r="B7" s="280"/>
      <c r="C7" s="280"/>
      <c r="D7" s="280"/>
      <c r="E7" s="281"/>
    </row>
    <row r="8" spans="1:5" ht="18.5">
      <c r="A8" s="135"/>
      <c r="B8" s="136"/>
      <c r="C8" s="452" t="s">
        <v>3</v>
      </c>
      <c r="E8" s="134"/>
    </row>
    <row r="9" spans="1:5" ht="30" customHeight="1">
      <c r="A9" s="137">
        <v>1</v>
      </c>
      <c r="B9" s="108" t="s">
        <v>4</v>
      </c>
      <c r="C9" s="284"/>
      <c r="D9" s="138" t="str">
        <f t="shared" ref="D9:D14" si="0">IF(ISBLANK(C9), "Please fill in","")</f>
        <v>Please fill in</v>
      </c>
      <c r="E9" s="134"/>
    </row>
    <row r="10" spans="1:5" ht="30" customHeight="1">
      <c r="A10" s="137">
        <v>2</v>
      </c>
      <c r="B10" s="108" t="s">
        <v>575</v>
      </c>
      <c r="C10" s="307"/>
      <c r="D10" s="138" t="str">
        <f t="shared" si="0"/>
        <v>Please fill in</v>
      </c>
      <c r="E10" s="134"/>
    </row>
    <row r="11" spans="1:5" ht="30" customHeight="1">
      <c r="A11" s="137">
        <v>3</v>
      </c>
      <c r="B11" s="108" t="s">
        <v>6</v>
      </c>
      <c r="C11" s="284"/>
      <c r="D11" s="138" t="str">
        <f t="shared" si="0"/>
        <v>Please fill in</v>
      </c>
      <c r="E11" s="134"/>
    </row>
    <row r="12" spans="1:5" ht="30" customHeight="1">
      <c r="A12" s="137">
        <v>4</v>
      </c>
      <c r="B12" s="108" t="s">
        <v>8</v>
      </c>
      <c r="C12" s="284"/>
      <c r="D12" s="138" t="str">
        <f t="shared" si="0"/>
        <v>Please fill in</v>
      </c>
      <c r="E12" s="134"/>
    </row>
    <row r="13" spans="1:5" ht="30" customHeight="1">
      <c r="A13" s="137">
        <v>5</v>
      </c>
      <c r="B13" s="108" t="s">
        <v>424</v>
      </c>
      <c r="C13" s="307"/>
      <c r="D13" s="138" t="str">
        <f t="shared" si="0"/>
        <v>Please fill in</v>
      </c>
      <c r="E13" s="134"/>
    </row>
    <row r="14" spans="1:5" ht="30" customHeight="1">
      <c r="A14" s="137">
        <v>6</v>
      </c>
      <c r="B14" s="108" t="s">
        <v>576</v>
      </c>
      <c r="C14" s="307"/>
      <c r="D14" s="138" t="str">
        <f t="shared" si="0"/>
        <v>Please fill in</v>
      </c>
      <c r="E14" s="134"/>
    </row>
    <row r="15" spans="1:5" ht="30" customHeight="1">
      <c r="A15" s="137">
        <v>7</v>
      </c>
      <c r="B15" s="108" t="s">
        <v>10</v>
      </c>
      <c r="C15" s="284"/>
      <c r="D15" s="138" t="str">
        <f t="shared" ref="D15:D16" si="1">IF(ISBLANK(C15), "Please fill in","")</f>
        <v>Please fill in</v>
      </c>
      <c r="E15" s="134"/>
    </row>
    <row r="16" spans="1:5" ht="68.25" customHeight="1">
      <c r="A16" s="137">
        <v>8</v>
      </c>
      <c r="B16" s="108" t="s">
        <v>427</v>
      </c>
      <c r="C16" s="345"/>
      <c r="D16" s="138" t="str">
        <f t="shared" si="1"/>
        <v>Please fill in</v>
      </c>
      <c r="E16" s="134"/>
    </row>
    <row r="17" spans="1:5" ht="37.5" customHeight="1">
      <c r="A17" s="139"/>
      <c r="E17" s="134"/>
    </row>
    <row r="18" spans="1:5">
      <c r="A18" s="144"/>
      <c r="E18" s="134"/>
    </row>
    <row r="19" spans="1:5" ht="0.75" customHeight="1">
      <c r="A19" s="139"/>
      <c r="E19" s="134"/>
    </row>
    <row r="20" spans="1:5" ht="18.5" thickBot="1">
      <c r="A20" s="145"/>
      <c r="B20" s="140"/>
      <c r="C20" s="141"/>
      <c r="D20" s="142"/>
      <c r="E20" s="143"/>
    </row>
    <row r="21" spans="1:5" hidden="1">
      <c r="B21" s="4" t="s">
        <v>11</v>
      </c>
    </row>
    <row r="22" spans="1:5" hidden="1">
      <c r="B22" s="4" t="s">
        <v>12</v>
      </c>
    </row>
    <row r="23" spans="1:5" hidden="1">
      <c r="B23" s="4" t="s">
        <v>13</v>
      </c>
      <c r="C23" t="s">
        <v>14</v>
      </c>
    </row>
    <row r="24" spans="1:5" hidden="1">
      <c r="C24" t="s">
        <v>15</v>
      </c>
    </row>
    <row r="25" spans="1:5" hidden="1">
      <c r="C25" t="s">
        <v>16</v>
      </c>
    </row>
    <row r="26" spans="1:5" hidden="1">
      <c r="B26" s="4" t="s">
        <v>17</v>
      </c>
      <c r="C26" t="s">
        <v>18</v>
      </c>
    </row>
    <row r="27" spans="1:5" hidden="1">
      <c r="B27" s="4" t="s">
        <v>19</v>
      </c>
      <c r="C27" t="s">
        <v>20</v>
      </c>
    </row>
    <row r="28" spans="1:5" hidden="1">
      <c r="C28" t="s">
        <v>21</v>
      </c>
    </row>
    <row r="29" spans="1:5" ht="15.75" hidden="1" customHeight="1">
      <c r="B29" s="465"/>
      <c r="C29" s="2" t="s">
        <v>22</v>
      </c>
    </row>
    <row r="30" spans="1:5" hidden="1">
      <c r="B30" s="465"/>
      <c r="C30" s="2" t="s">
        <v>23</v>
      </c>
    </row>
    <row r="31" spans="1:5" hidden="1">
      <c r="B31" s="465">
        <v>2.1</v>
      </c>
      <c r="C31" s="5" t="s">
        <v>17</v>
      </c>
    </row>
    <row r="32" spans="1:5" hidden="1">
      <c r="B32" s="465"/>
      <c r="C32" s="5" t="s">
        <v>19</v>
      </c>
    </row>
    <row r="33" spans="2:3" ht="13.5" hidden="1" customHeight="1">
      <c r="B33" s="6"/>
      <c r="C33" s="5"/>
    </row>
    <row r="34" spans="2:3" ht="13.5" hidden="1" customHeight="1">
      <c r="B34" s="6"/>
      <c r="C34" s="5"/>
    </row>
    <row r="35" spans="2:3" ht="13.5" hidden="1" customHeight="1">
      <c r="B35" s="4" t="s">
        <v>24</v>
      </c>
    </row>
    <row r="38" spans="2:3" hidden="1">
      <c r="B38" s="4" t="s">
        <v>25</v>
      </c>
      <c r="C38" s="2" t="s">
        <v>26</v>
      </c>
    </row>
    <row r="39" spans="2:3" hidden="1">
      <c r="C39" s="2" t="s">
        <v>27</v>
      </c>
    </row>
    <row r="41" spans="2:3" hidden="1">
      <c r="C41" s="2" t="s">
        <v>445</v>
      </c>
    </row>
    <row r="42" spans="2:3" hidden="1">
      <c r="C42" s="2" t="s">
        <v>446</v>
      </c>
    </row>
    <row r="43" spans="2:3" hidden="1">
      <c r="C43" s="2" t="s">
        <v>447</v>
      </c>
    </row>
    <row r="1008" ht="12.75" hidden="1" customHeight="1"/>
    <row r="1009" ht="12.75" hidden="1" customHeight="1"/>
    <row r="1010" ht="0" hidden="1" customHeight="1"/>
    <row r="1011" ht="0" hidden="1" customHeight="1"/>
    <row r="1012" ht="0" hidden="1" customHeight="1"/>
    <row r="1013" ht="0" hidden="1" customHeight="1"/>
    <row r="1014" ht="0" hidden="1" customHeight="1"/>
    <row r="1015" ht="0" hidden="1" customHeight="1"/>
    <row r="1016" ht="0" hidden="1" customHeight="1"/>
    <row r="1017" ht="0" hidden="1" customHeight="1"/>
    <row r="1018" ht="0" hidden="1" customHeight="1"/>
    <row r="1019" ht="0" hidden="1" customHeight="1"/>
    <row r="1020" ht="0" hidden="1" customHeight="1"/>
    <row r="1021" ht="0" hidden="1" customHeight="1"/>
    <row r="1022" ht="0" hidden="1" customHeight="1"/>
    <row r="1023" ht="0" hidden="1" customHeight="1"/>
    <row r="1024" ht="0" hidden="1" customHeight="1"/>
    <row r="1025" ht="0" hidden="1" customHeight="1"/>
  </sheetData>
  <sheetProtection algorithmName="SHA-512" hashValue="vx9Eq6AyQHV5rEEcHzYaozqxka5UIZxcM9VZ0Za/u7Ey1gsEX1x3XJ9fmHQaDliiF9Whzuqfw1hLblrzPDjddQ==" saltValue="eHt5JiLp4D7D+PBi3l2f7Q==" spinCount="100000" sheet="1" selectLockedCells="1"/>
  <protectedRanges>
    <protectedRange sqref="C9:C16" name="Range1"/>
  </protectedRanges>
  <mergeCells count="4">
    <mergeCell ref="B29:B30"/>
    <mergeCell ref="B31:B32"/>
    <mergeCell ref="A6:D6"/>
    <mergeCell ref="A5:D5"/>
  </mergeCells>
  <conditionalFormatting sqref="C9:C16">
    <cfRule type="expression" dxfId="28" priority="1">
      <formula>#REF!="Consolidated"</formula>
    </cfRule>
  </conditionalFormatting>
  <dataValidations count="6">
    <dataValidation type="list" allowBlank="1" showInputMessage="1" showErrorMessage="1" sqref="C12" xr:uid="{AF9937C2-79FF-47D2-8F0D-E6CF552C37DA}">
      <formula1>$C$23:$C$28</formula1>
    </dataValidation>
    <dataValidation type="custom" allowBlank="1" showInputMessage="1" showErrorMessage="1" errorTitle="Exchange Rate" error="EUR Exchange Rate must be equal to 1.00_x000a__x000a_GBP Exchange Rate must be greater than 1.00._x000a__x000a_USD Exchange Rate must be less than 1.00.  " sqref="C16" xr:uid="{DB95518D-BDBA-4889-AA2A-06776BFA421E}">
      <formula1>IF(C15="USD",C16&lt;=1,IF(C15="GBP",C16&gt;=1,IF(C15="EUR",C16=1,"")))</formula1>
    </dataValidation>
    <dataValidation type="list" showInputMessage="1" showErrorMessage="1" errorTitle="CURRENCY OF ACCOUNTS" error="Insert Currency from list " sqref="C15" xr:uid="{D7B67C04-11C0-452C-8FFF-B71B0F45F994}">
      <formula1>$B$21:$B$23</formula1>
    </dataValidation>
    <dataValidation type="date" allowBlank="1" showInputMessage="1" showErrorMessage="1" errorTitle="COVER SHEET" error="Insert date in the form dd/mm/yy" promptTitle="COVER SHEET" prompt="Insert date in the form dd/mm/yyyy" sqref="C13 C14" xr:uid="{80D5E645-C075-446C-B50B-D77C86C57DE3}">
      <formula1>36526</formula1>
      <formula2>47848</formula2>
    </dataValidation>
    <dataValidation type="list" allowBlank="1" showInputMessage="1" showErrorMessage="1" errorTitle="COVER SHEET" error="Enter Document Type" sqref="C9" xr:uid="{7EFDEC4E-99DF-4D9F-9208-9F57E70563EB}">
      <formula1>"Custody Sheet Only, Full Submission - Interim"</formula1>
    </dataValidation>
    <dataValidation type="list" allowBlank="1" showInputMessage="1" showErrorMessage="1" sqref="C10" xr:uid="{7DDECB00-2545-4B37-BC52-846BA05FDEFC}">
      <formula1>"Quarter 1, Quarter 2, Quarter 3, Quarter 4"</formula1>
    </dataValidation>
  </dataValidations>
  <pageMargins left="0.7" right="0.7" top="0.75" bottom="0.75" header="0.3" footer="0.3"/>
  <ignoredErrors>
    <ignoredError sqref="C8"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F0A53-EC23-49D4-A6CD-7109019304B2}">
  <sheetPr codeName="Sheet3">
    <tabColor rgb="FFEDD9C4"/>
  </sheetPr>
  <dimension ref="A1:XFC93"/>
  <sheetViews>
    <sheetView zoomScale="110" zoomScaleNormal="110" workbookViewId="0">
      <selection activeCell="L8" sqref="L8"/>
    </sheetView>
  </sheetViews>
  <sheetFormatPr defaultColWidth="0" defaultRowHeight="14.5" zeroHeight="1"/>
  <cols>
    <col min="1" max="1" width="7.7265625" style="451" customWidth="1"/>
    <col min="2" max="2" width="5.1796875" customWidth="1"/>
    <col min="3" max="3" width="11.81640625" customWidth="1"/>
    <col min="4" max="4" width="17.1796875" customWidth="1"/>
    <col min="5" max="5" width="11.81640625" customWidth="1"/>
    <col min="6" max="6" width="3.54296875" customWidth="1"/>
    <col min="7" max="7" width="6.453125" customWidth="1"/>
    <col min="8" max="8" width="14.54296875" customWidth="1"/>
    <col min="9" max="9" width="6.453125" customWidth="1"/>
    <col min="10" max="10" width="43.453125" customWidth="1"/>
    <col min="11" max="11" width="15.26953125" customWidth="1"/>
    <col min="12" max="12" width="14" customWidth="1"/>
    <col min="13" max="13" width="17.26953125" customWidth="1"/>
    <col min="14" max="14" width="10.453125" customWidth="1"/>
    <col min="15" max="15" width="12.7265625" hidden="1"/>
    <col min="16" max="16" width="9" hidden="1"/>
    <col min="16384" max="16384" width="1" hidden="1"/>
  </cols>
  <sheetData>
    <row r="1" spans="1:16" s="148" customFormat="1" ht="49.5" customHeight="1" thickBot="1">
      <c r="A1" s="467" t="s">
        <v>33</v>
      </c>
      <c r="B1" s="468"/>
      <c r="C1" s="468"/>
      <c r="D1" s="468"/>
      <c r="E1" s="468"/>
      <c r="F1" s="468"/>
      <c r="G1" s="468"/>
      <c r="H1" s="468"/>
      <c r="I1" s="468"/>
      <c r="J1" s="468"/>
      <c r="K1" s="468"/>
      <c r="L1" s="468"/>
      <c r="M1" s="468"/>
      <c r="N1" s="468"/>
    </row>
    <row r="2" spans="1:16" ht="16" thickBot="1">
      <c r="A2" s="448"/>
      <c r="B2" s="109"/>
      <c r="C2" s="109"/>
      <c r="D2" s="110"/>
      <c r="E2" s="110"/>
      <c r="F2" s="111"/>
      <c r="G2" s="112"/>
      <c r="H2" s="113"/>
      <c r="I2" s="114"/>
      <c r="J2" s="115"/>
      <c r="K2" s="115"/>
      <c r="L2" s="116"/>
      <c r="M2" s="116"/>
      <c r="N2" s="149"/>
    </row>
    <row r="3" spans="1:16" ht="11.25" customHeight="1" thickBot="1">
      <c r="A3" s="448"/>
      <c r="B3" s="147"/>
      <c r="C3" s="147"/>
      <c r="D3" s="150"/>
      <c r="E3" s="151"/>
      <c r="F3" s="152"/>
      <c r="G3" s="147"/>
      <c r="H3" s="153"/>
      <c r="I3" s="153"/>
      <c r="J3" s="153"/>
      <c r="K3" s="153"/>
      <c r="L3" s="153"/>
      <c r="M3" s="153"/>
      <c r="N3" s="153"/>
    </row>
    <row r="4" spans="1:16" ht="21.5" thickBot="1">
      <c r="A4" s="448"/>
      <c r="B4" s="286">
        <v>1</v>
      </c>
      <c r="C4" s="287" t="s">
        <v>34</v>
      </c>
      <c r="D4" s="288"/>
      <c r="E4" s="324" t="str">
        <f>IF(OR('Cover Sheet'!C12='Cover Sheet'!C23,'Cover Sheet'!C12='Cover Sheet'!C24,'Cover Sheet'!C12='Cover Sheet'!C25,'Cover Sheet'!C12='Cover Sheet'!C26, 'Cover Sheet'!C12='Cover Sheet'!C22),"","Please fill in point (ii), (iv) and (v) only in this section. ")</f>
        <v/>
      </c>
      <c r="F4" s="153"/>
      <c r="G4" s="153"/>
      <c r="H4" s="153"/>
      <c r="I4" s="153"/>
      <c r="J4" s="153"/>
      <c r="K4" s="153"/>
      <c r="L4" s="153"/>
      <c r="M4" s="153"/>
      <c r="N4" s="153"/>
    </row>
    <row r="5" spans="1:16" ht="15.5">
      <c r="A5" s="448"/>
      <c r="B5" s="147"/>
      <c r="C5" s="154"/>
      <c r="D5" s="146"/>
      <c r="E5" s="151"/>
      <c r="F5" s="152"/>
      <c r="G5" s="147"/>
      <c r="H5" s="153"/>
      <c r="I5" s="153"/>
      <c r="J5" s="153"/>
      <c r="K5" s="153"/>
      <c r="L5" s="153"/>
      <c r="M5" s="153"/>
      <c r="N5" s="153"/>
    </row>
    <row r="6" spans="1:16" ht="15.5">
      <c r="A6" s="448"/>
      <c r="B6" s="147"/>
      <c r="C6" s="155" t="s">
        <v>35</v>
      </c>
      <c r="D6" s="146"/>
      <c r="E6" s="151"/>
      <c r="F6" s="152"/>
      <c r="G6" s="147"/>
      <c r="H6" s="153"/>
      <c r="I6" s="153"/>
      <c r="J6" s="153"/>
      <c r="K6" s="153"/>
      <c r="L6" s="153"/>
      <c r="M6" s="153"/>
      <c r="N6" s="153"/>
    </row>
    <row r="7" spans="1:16" ht="13.5" customHeight="1" thickBot="1">
      <c r="A7" s="448"/>
      <c r="B7" s="156"/>
      <c r="C7" s="146"/>
      <c r="D7" s="146"/>
      <c r="E7" s="157"/>
      <c r="F7" s="157"/>
      <c r="G7" s="157"/>
      <c r="H7" s="157"/>
      <c r="I7" s="157"/>
      <c r="J7" s="157"/>
      <c r="K7" s="146"/>
      <c r="L7" s="117"/>
      <c r="M7" s="146"/>
      <c r="N7" s="146"/>
      <c r="P7" t="s">
        <v>36</v>
      </c>
    </row>
    <row r="8" spans="1:16" ht="36" customHeight="1" thickBot="1">
      <c r="A8" s="448" t="s">
        <v>156</v>
      </c>
      <c r="B8" s="158"/>
      <c r="C8" s="159" t="s">
        <v>37</v>
      </c>
      <c r="D8" s="477" t="s">
        <v>567</v>
      </c>
      <c r="E8" s="477"/>
      <c r="F8" s="477"/>
      <c r="G8" s="477"/>
      <c r="H8" s="477"/>
      <c r="I8" s="477"/>
      <c r="J8" s="477"/>
      <c r="K8" s="146"/>
      <c r="L8" s="285"/>
      <c r="M8" s="161" t="str">
        <f>IF(OR(E4=L8), "Please fill in", "")</f>
        <v>Please fill in</v>
      </c>
      <c r="N8" s="146"/>
      <c r="P8" t="s">
        <v>38</v>
      </c>
    </row>
    <row r="9" spans="1:16" ht="7.5" customHeight="1" thickBot="1">
      <c r="A9" s="448"/>
      <c r="B9" s="146"/>
      <c r="C9" s="159"/>
      <c r="D9" s="146"/>
      <c r="E9" s="146"/>
      <c r="F9" s="162"/>
      <c r="G9" s="146"/>
      <c r="H9" s="146"/>
      <c r="I9" s="146"/>
      <c r="J9" s="146"/>
      <c r="K9" s="146"/>
      <c r="L9" s="162"/>
      <c r="M9" s="163"/>
      <c r="N9" s="146"/>
    </row>
    <row r="10" spans="1:16" ht="32.15" customHeight="1">
      <c r="A10" s="448">
        <v>1.2</v>
      </c>
      <c r="B10" s="158"/>
      <c r="C10" s="159" t="s">
        <v>39</v>
      </c>
      <c r="D10" s="477" t="s">
        <v>568</v>
      </c>
      <c r="E10" s="477"/>
      <c r="F10" s="477"/>
      <c r="G10" s="477"/>
      <c r="H10" s="477"/>
      <c r="I10" s="477"/>
      <c r="J10" s="477"/>
      <c r="K10" s="164"/>
      <c r="L10" s="285"/>
      <c r="M10" s="161" t="str">
        <f>IF(ISBLANK(L10), "Please fill in", "")</f>
        <v>Please fill in</v>
      </c>
      <c r="N10" s="164"/>
    </row>
    <row r="11" spans="1:16" ht="7.5" customHeight="1">
      <c r="A11" s="448"/>
      <c r="B11" s="146"/>
      <c r="C11" s="146"/>
      <c r="D11" s="146"/>
      <c r="E11" s="146"/>
      <c r="F11" s="162"/>
      <c r="G11" s="146"/>
      <c r="H11" s="146"/>
      <c r="I11" s="146"/>
      <c r="J11" s="146"/>
      <c r="K11" s="146"/>
      <c r="L11" s="162"/>
      <c r="M11" s="163"/>
      <c r="N11" s="146"/>
    </row>
    <row r="12" spans="1:16" ht="35.25" customHeight="1">
      <c r="A12" s="448">
        <v>1.3</v>
      </c>
      <c r="B12" s="158"/>
      <c r="C12" s="159" t="s">
        <v>40</v>
      </c>
      <c r="D12" s="477" t="s">
        <v>569</v>
      </c>
      <c r="E12" s="477"/>
      <c r="F12" s="477"/>
      <c r="G12" s="477"/>
      <c r="H12" s="477"/>
      <c r="I12" s="477"/>
      <c r="J12" s="477"/>
      <c r="K12" s="146"/>
      <c r="L12" s="285"/>
      <c r="M12" s="161" t="str">
        <f>IF(OR(E4=L12), "Please fill in", "")</f>
        <v>Please fill in</v>
      </c>
      <c r="N12" s="146"/>
    </row>
    <row r="13" spans="1:16" ht="7.5" customHeight="1">
      <c r="A13" s="448"/>
      <c r="B13" s="146"/>
      <c r="C13" s="146"/>
      <c r="D13" s="146"/>
      <c r="E13" s="146"/>
      <c r="F13" s="162"/>
      <c r="G13" s="146"/>
      <c r="H13" s="146"/>
      <c r="I13" s="146"/>
      <c r="J13" s="146"/>
      <c r="K13" s="146"/>
      <c r="L13" s="162"/>
      <c r="M13" s="163"/>
      <c r="N13" s="146"/>
    </row>
    <row r="14" spans="1:16" ht="56.15" customHeight="1" thickBot="1">
      <c r="A14" s="448">
        <v>1.4</v>
      </c>
      <c r="B14" s="158"/>
      <c r="C14" s="159" t="s">
        <v>41</v>
      </c>
      <c r="D14" s="477" t="s">
        <v>42</v>
      </c>
      <c r="E14" s="477"/>
      <c r="F14" s="477"/>
      <c r="G14" s="477"/>
      <c r="H14" s="477"/>
      <c r="I14" s="477"/>
      <c r="J14" s="477"/>
      <c r="K14" s="146"/>
      <c r="L14" s="285"/>
      <c r="M14" s="161" t="str">
        <f>IF(ISBLANK(L14), "Please fill in", "")</f>
        <v>Please fill in</v>
      </c>
      <c r="N14" s="146"/>
    </row>
    <row r="15" spans="1:16" ht="14.25" customHeight="1" thickBot="1">
      <c r="A15" s="448"/>
      <c r="B15" s="146"/>
      <c r="C15" s="159"/>
      <c r="D15" s="160"/>
      <c r="E15" s="160"/>
      <c r="F15" s="160"/>
      <c r="G15" s="160"/>
      <c r="H15" s="160"/>
      <c r="I15" s="160"/>
      <c r="J15" s="160"/>
      <c r="K15" s="146"/>
      <c r="L15" s="146"/>
      <c r="M15" s="163"/>
      <c r="N15" s="146"/>
    </row>
    <row r="16" spans="1:16" ht="35.15" customHeight="1" thickBot="1">
      <c r="A16" s="448">
        <v>1.5</v>
      </c>
      <c r="B16" s="146"/>
      <c r="C16" s="159" t="s">
        <v>428</v>
      </c>
      <c r="D16" s="477" t="s">
        <v>436</v>
      </c>
      <c r="E16" s="477"/>
      <c r="F16" s="477"/>
      <c r="G16" s="477"/>
      <c r="H16" s="477"/>
      <c r="I16" s="477"/>
      <c r="J16" s="477"/>
      <c r="K16" s="146"/>
      <c r="L16" s="285"/>
      <c r="M16" s="161" t="str">
        <f>IF(ISBLANK(L16), "Please fill in", "")</f>
        <v>Please fill in</v>
      </c>
      <c r="N16" s="146"/>
    </row>
    <row r="17" spans="1:14" ht="14.25" customHeight="1">
      <c r="A17" s="448"/>
      <c r="B17" s="146"/>
      <c r="C17" s="159"/>
      <c r="D17" s="160"/>
      <c r="E17" s="160"/>
      <c r="F17" s="160"/>
      <c r="G17" s="160"/>
      <c r="H17" s="160"/>
      <c r="I17" s="160"/>
      <c r="J17" s="160"/>
      <c r="K17" s="146"/>
      <c r="L17" s="146"/>
      <c r="M17" s="163"/>
      <c r="N17" s="146"/>
    </row>
    <row r="18" spans="1:14" ht="14.25" customHeight="1">
      <c r="A18" s="448"/>
      <c r="B18" s="146"/>
      <c r="D18" s="160"/>
      <c r="E18" s="160"/>
      <c r="F18" s="160"/>
      <c r="G18" s="160"/>
      <c r="H18" s="160"/>
      <c r="I18" s="160"/>
      <c r="J18" s="160"/>
      <c r="K18" s="146"/>
      <c r="L18" s="146"/>
      <c r="M18" s="163"/>
      <c r="N18" s="146"/>
    </row>
    <row r="19" spans="1:14" ht="22.5" customHeight="1" thickBot="1">
      <c r="A19" s="448"/>
      <c r="B19" s="472" t="s">
        <v>429</v>
      </c>
      <c r="C19" s="472"/>
      <c r="D19" s="472"/>
      <c r="E19" s="472"/>
      <c r="F19" s="472"/>
      <c r="G19" s="472"/>
      <c r="H19" s="472"/>
      <c r="I19" s="472"/>
      <c r="J19" s="472"/>
      <c r="K19" s="472"/>
      <c r="L19" s="472"/>
      <c r="M19" s="163"/>
      <c r="N19" s="146"/>
    </row>
    <row r="20" spans="1:14" ht="48" customHeight="1" thickBot="1">
      <c r="A20" s="448">
        <v>1.6</v>
      </c>
      <c r="B20" s="469"/>
      <c r="C20" s="470"/>
      <c r="D20" s="470"/>
      <c r="E20" s="470"/>
      <c r="F20" s="470"/>
      <c r="G20" s="470"/>
      <c r="H20" s="470"/>
      <c r="I20" s="470"/>
      <c r="J20" s="470"/>
      <c r="K20" s="470"/>
      <c r="L20" s="471"/>
      <c r="M20" s="161" t="str">
        <f>IF(ISBLANK(B20), "Please fill in", "")</f>
        <v>Please fill in</v>
      </c>
      <c r="N20" s="146"/>
    </row>
    <row r="21" spans="1:14" ht="14.25" customHeight="1">
      <c r="A21" s="448"/>
      <c r="B21" s="146"/>
      <c r="C21" s="160"/>
      <c r="D21" s="160"/>
      <c r="E21" s="160"/>
      <c r="F21" s="160"/>
      <c r="G21" s="160"/>
      <c r="H21" s="160"/>
      <c r="I21" s="160"/>
      <c r="J21" s="160"/>
      <c r="K21" s="160"/>
      <c r="L21" s="160"/>
      <c r="M21" s="234"/>
      <c r="N21" s="146"/>
    </row>
    <row r="22" spans="1:14" ht="14.25" customHeight="1">
      <c r="A22" s="448"/>
      <c r="B22" s="146"/>
      <c r="C22" s="160"/>
      <c r="D22" s="160"/>
      <c r="E22" s="160"/>
      <c r="F22" s="160"/>
      <c r="G22" s="160"/>
      <c r="H22" s="160"/>
      <c r="I22" s="160"/>
      <c r="J22" s="160"/>
      <c r="K22" s="160"/>
      <c r="L22" s="160"/>
      <c r="M22" s="234"/>
      <c r="N22" s="146"/>
    </row>
    <row r="23" spans="1:14" ht="14.25" customHeight="1">
      <c r="A23" s="448"/>
      <c r="B23" s="146"/>
      <c r="C23" s="160"/>
      <c r="D23" s="160"/>
      <c r="E23" s="160"/>
      <c r="F23" s="160"/>
      <c r="G23" s="160"/>
      <c r="H23" s="160"/>
      <c r="I23" s="160"/>
      <c r="J23" s="160"/>
      <c r="K23" s="160"/>
      <c r="L23" s="160"/>
      <c r="M23" s="234"/>
      <c r="N23" s="146"/>
    </row>
    <row r="24" spans="1:14" ht="14.25" customHeight="1" thickBot="1">
      <c r="A24" s="448"/>
      <c r="B24" s="165"/>
      <c r="C24" s="159"/>
      <c r="D24" s="160"/>
      <c r="E24" s="160"/>
      <c r="F24" s="160"/>
      <c r="G24" s="160"/>
      <c r="H24" s="160"/>
      <c r="I24" s="160"/>
      <c r="J24" s="160"/>
      <c r="K24" s="146"/>
      <c r="L24" s="146"/>
      <c r="M24" s="163"/>
      <c r="N24" s="146"/>
    </row>
    <row r="25" spans="1:14" ht="16" thickBot="1">
      <c r="A25" s="448"/>
      <c r="B25" s="286">
        <v>2</v>
      </c>
      <c r="C25" s="287" t="s">
        <v>43</v>
      </c>
      <c r="D25" s="289"/>
      <c r="E25" s="290"/>
      <c r="F25" s="287"/>
      <c r="G25" s="288"/>
      <c r="H25" s="153"/>
      <c r="I25" s="153"/>
      <c r="J25" s="153"/>
      <c r="K25" s="153"/>
      <c r="L25" s="153"/>
      <c r="M25" s="163"/>
      <c r="N25" s="146"/>
    </row>
    <row r="26" spans="1:14" ht="15.5">
      <c r="A26" s="448"/>
      <c r="B26" s="156"/>
      <c r="C26" s="146"/>
      <c r="D26" s="146"/>
      <c r="E26" s="146"/>
      <c r="F26" s="162"/>
      <c r="G26" s="146"/>
      <c r="H26" s="146"/>
      <c r="I26" s="146"/>
      <c r="J26" s="146"/>
      <c r="K26" s="146"/>
      <c r="L26" s="146"/>
      <c r="M26" s="163"/>
      <c r="N26" s="146"/>
    </row>
    <row r="27" spans="1:14" ht="15.5">
      <c r="A27" s="448"/>
      <c r="B27" s="156"/>
      <c r="C27" s="479" t="s">
        <v>44</v>
      </c>
      <c r="D27" s="479"/>
      <c r="E27" s="479"/>
      <c r="F27" s="479"/>
      <c r="G27" s="479"/>
      <c r="H27" s="479"/>
      <c r="I27" s="479"/>
      <c r="J27" s="479"/>
      <c r="K27" s="146"/>
      <c r="L27" s="146"/>
      <c r="M27" s="163"/>
      <c r="N27" s="146"/>
    </row>
    <row r="28" spans="1:14" ht="14.25" customHeight="1">
      <c r="A28" s="448"/>
      <c r="B28" s="156"/>
      <c r="C28" s="146"/>
      <c r="D28" s="146"/>
      <c r="E28" s="146"/>
      <c r="F28" s="162"/>
      <c r="G28" s="146"/>
      <c r="H28" s="146"/>
      <c r="I28" s="146"/>
      <c r="K28" s="146"/>
      <c r="L28" s="146"/>
      <c r="M28" s="163"/>
      <c r="N28" s="146"/>
    </row>
    <row r="29" spans="1:14" ht="37.5" customHeight="1">
      <c r="A29" s="448"/>
      <c r="B29" s="156"/>
      <c r="C29" s="159" t="s">
        <v>37</v>
      </c>
      <c r="D29" s="477" t="s">
        <v>570</v>
      </c>
      <c r="E29" s="477"/>
      <c r="F29" s="477"/>
      <c r="G29" s="477"/>
      <c r="H29" s="477"/>
      <c r="I29" s="477"/>
      <c r="J29" s="477"/>
      <c r="K29" s="146"/>
      <c r="L29" s="146"/>
      <c r="M29" s="163"/>
      <c r="N29" s="146"/>
    </row>
    <row r="30" spans="1:14" ht="15.5">
      <c r="A30" s="448"/>
      <c r="B30" s="156"/>
      <c r="C30" s="159"/>
      <c r="D30" s="160"/>
      <c r="E30" s="160"/>
      <c r="F30" s="160"/>
      <c r="G30" s="160"/>
      <c r="H30" s="160"/>
      <c r="I30" s="160"/>
      <c r="J30" s="160"/>
      <c r="K30" s="146"/>
      <c r="L30" s="166" t="s">
        <v>45</v>
      </c>
      <c r="M30" s="163"/>
      <c r="N30" s="146"/>
    </row>
    <row r="31" spans="1:14" ht="6.65" customHeight="1" thickBot="1">
      <c r="A31" s="448"/>
      <c r="B31" s="156"/>
      <c r="C31" s="146"/>
      <c r="D31" s="146"/>
      <c r="E31" s="146"/>
      <c r="F31" s="162"/>
      <c r="G31" s="146"/>
      <c r="H31" s="146"/>
      <c r="I31" s="146"/>
      <c r="J31" s="146"/>
      <c r="K31" s="146"/>
      <c r="L31" s="146"/>
      <c r="M31" s="163"/>
      <c r="N31" s="146"/>
    </row>
    <row r="32" spans="1:14" ht="16" thickBot="1">
      <c r="A32" s="448">
        <v>2.1</v>
      </c>
      <c r="B32" s="158"/>
      <c r="C32" s="146"/>
      <c r="D32" s="146"/>
      <c r="E32" s="478" t="s">
        <v>46</v>
      </c>
      <c r="F32" s="478"/>
      <c r="G32" s="478"/>
      <c r="H32" s="478"/>
      <c r="I32" s="478"/>
      <c r="J32" s="478"/>
      <c r="K32" s="478"/>
      <c r="L32" s="308"/>
      <c r="M32" s="161" t="str">
        <f>IF(ISBLANK(L32), "Please fill in", "")</f>
        <v>Please fill in</v>
      </c>
      <c r="N32" s="146"/>
    </row>
    <row r="33" spans="1:14" ht="7.5" customHeight="1" thickBot="1">
      <c r="A33" s="448"/>
      <c r="B33" s="167"/>
      <c r="C33" s="146"/>
      <c r="D33" s="146"/>
      <c r="E33" s="146"/>
      <c r="F33" s="162"/>
      <c r="G33" s="146"/>
      <c r="H33" s="146"/>
      <c r="I33" s="146"/>
      <c r="J33" s="146"/>
      <c r="K33" s="146"/>
      <c r="L33" s="146"/>
      <c r="M33" s="163"/>
      <c r="N33" s="146"/>
    </row>
    <row r="34" spans="1:14" ht="16" thickBot="1">
      <c r="A34" s="448">
        <v>2.2000000000000002</v>
      </c>
      <c r="B34" s="158"/>
      <c r="C34" s="146"/>
      <c r="D34" s="146"/>
      <c r="E34" s="478" t="s">
        <v>47</v>
      </c>
      <c r="F34" s="478"/>
      <c r="G34" s="478"/>
      <c r="H34" s="478"/>
      <c r="I34" s="478"/>
      <c r="J34" s="478"/>
      <c r="K34" s="478"/>
      <c r="L34" s="308"/>
      <c r="M34" s="161" t="str">
        <f>IF(ISBLANK(L34), "Please fill in", "")</f>
        <v>Please fill in</v>
      </c>
      <c r="N34" s="146"/>
    </row>
    <row r="35" spans="1:14" ht="7.5" customHeight="1" thickBot="1">
      <c r="A35" s="448"/>
      <c r="B35" s="167"/>
      <c r="C35" s="146"/>
      <c r="D35" s="146"/>
      <c r="E35" s="146"/>
      <c r="F35" s="162"/>
      <c r="G35" s="146"/>
      <c r="H35" s="146"/>
      <c r="I35" s="146"/>
      <c r="J35" s="168"/>
      <c r="K35" s="146"/>
      <c r="L35" s="146"/>
      <c r="M35" s="163"/>
      <c r="N35" s="146"/>
    </row>
    <row r="36" spans="1:14" ht="16" thickBot="1">
      <c r="A36" s="448">
        <v>2.2999999999999998</v>
      </c>
      <c r="B36" s="158"/>
      <c r="C36" s="146"/>
      <c r="D36" s="146"/>
      <c r="E36" s="478" t="s">
        <v>556</v>
      </c>
      <c r="F36" s="478"/>
      <c r="G36" s="478"/>
      <c r="H36" s="478"/>
      <c r="I36" s="478"/>
      <c r="J36" s="478"/>
      <c r="K36" s="478"/>
      <c r="L36" s="308"/>
      <c r="M36" s="161" t="str">
        <f>IF(ISBLANK(L36), "Please fill in", "")</f>
        <v>Please fill in</v>
      </c>
      <c r="N36" s="146"/>
    </row>
    <row r="37" spans="1:14" ht="15.5">
      <c r="A37" s="448"/>
      <c r="B37" s="146"/>
      <c r="C37" s="146"/>
      <c r="D37" s="146"/>
      <c r="E37" s="146"/>
      <c r="F37" s="162"/>
      <c r="G37" s="146"/>
      <c r="H37" s="146"/>
      <c r="I37" s="146"/>
      <c r="J37" s="146"/>
      <c r="K37" s="146"/>
      <c r="L37" s="146"/>
      <c r="M37" s="163"/>
      <c r="N37" s="146"/>
    </row>
    <row r="38" spans="1:14" ht="16" thickBot="1">
      <c r="A38" s="448"/>
      <c r="B38" s="146"/>
      <c r="C38" s="146"/>
      <c r="D38" s="146"/>
      <c r="E38" s="146"/>
      <c r="F38" s="162"/>
      <c r="G38" s="146"/>
      <c r="H38" s="146"/>
      <c r="I38" s="146"/>
      <c r="J38" s="146"/>
      <c r="K38" s="146"/>
      <c r="L38" s="146"/>
      <c r="M38" s="163"/>
      <c r="N38" s="146"/>
    </row>
    <row r="39" spans="1:14" ht="21.5" thickBot="1">
      <c r="A39" s="448"/>
      <c r="B39" s="286">
        <v>3</v>
      </c>
      <c r="C39" s="287" t="s">
        <v>560</v>
      </c>
      <c r="D39" s="291"/>
      <c r="E39" s="324"/>
      <c r="F39" s="162"/>
      <c r="G39" s="146"/>
      <c r="H39" s="146"/>
      <c r="I39" s="146"/>
      <c r="J39" s="146"/>
      <c r="K39" s="146"/>
      <c r="L39" s="146"/>
      <c r="M39" s="163"/>
      <c r="N39" s="146"/>
    </row>
    <row r="40" spans="1:14" ht="15.5">
      <c r="A40" s="448"/>
      <c r="B40" s="146"/>
      <c r="C40" s="146"/>
      <c r="D40" s="146"/>
      <c r="E40" s="146"/>
      <c r="F40" s="162"/>
      <c r="G40" s="146"/>
      <c r="H40" s="146"/>
      <c r="I40" s="146"/>
      <c r="J40" s="146"/>
      <c r="K40" s="146"/>
      <c r="L40" s="146"/>
      <c r="M40" s="163"/>
      <c r="N40" s="146"/>
    </row>
    <row r="41" spans="1:14" ht="15.5">
      <c r="A41" s="448"/>
      <c r="B41" s="146"/>
      <c r="C41" s="344" t="s">
        <v>35</v>
      </c>
      <c r="D41" s="146"/>
      <c r="E41" s="146"/>
      <c r="F41" s="162"/>
      <c r="G41" s="146"/>
      <c r="H41" s="146"/>
      <c r="I41" s="146"/>
      <c r="J41" s="146"/>
      <c r="K41" s="146"/>
      <c r="L41" s="146"/>
      <c r="M41" s="163"/>
      <c r="N41" s="146"/>
    </row>
    <row r="42" spans="1:14" ht="16" thickBot="1">
      <c r="A42" s="448"/>
      <c r="B42" s="146"/>
      <c r="C42" s="146"/>
      <c r="D42" s="146"/>
      <c r="E42" s="146"/>
      <c r="F42" s="162"/>
      <c r="G42" s="146"/>
      <c r="H42" s="146"/>
      <c r="I42" s="146"/>
      <c r="J42" s="146"/>
      <c r="K42" s="146"/>
      <c r="L42" s="146"/>
      <c r="M42" s="163"/>
      <c r="N42" s="146"/>
    </row>
    <row r="43" spans="1:14" ht="32.15" customHeight="1" thickBot="1">
      <c r="A43" s="448">
        <v>3.1</v>
      </c>
      <c r="B43" s="146"/>
      <c r="C43" s="159" t="s">
        <v>37</v>
      </c>
      <c r="D43" s="477" t="s">
        <v>571</v>
      </c>
      <c r="E43" s="477"/>
      <c r="F43" s="477"/>
      <c r="G43" s="477"/>
      <c r="H43" s="477"/>
      <c r="I43" s="477"/>
      <c r="J43" s="477"/>
      <c r="K43" s="146"/>
      <c r="L43" s="285"/>
      <c r="M43" s="161" t="str">
        <f>IF(ISBLANK(L43), "Please fill in", "")</f>
        <v>Please fill in</v>
      </c>
      <c r="N43" s="146"/>
    </row>
    <row r="44" spans="1:14" ht="21.65" customHeight="1" thickBot="1">
      <c r="A44" s="448"/>
      <c r="B44" s="146"/>
      <c r="C44" s="159"/>
      <c r="D44" s="146"/>
      <c r="E44" s="146"/>
      <c r="F44" s="162"/>
      <c r="G44" s="146"/>
      <c r="H44" s="146"/>
      <c r="I44" s="146"/>
      <c r="J44" s="146"/>
      <c r="K44" s="146"/>
      <c r="L44" s="162"/>
      <c r="M44" s="163"/>
      <c r="N44" s="146"/>
    </row>
    <row r="45" spans="1:14" ht="48.65" customHeight="1" thickBot="1">
      <c r="A45" s="448">
        <v>3.2</v>
      </c>
      <c r="B45" s="146"/>
      <c r="C45" s="159" t="s">
        <v>39</v>
      </c>
      <c r="D45" s="481" t="s">
        <v>572</v>
      </c>
      <c r="E45" s="481"/>
      <c r="F45" s="481"/>
      <c r="G45" s="481"/>
      <c r="H45" s="481"/>
      <c r="I45" s="481"/>
      <c r="J45" s="481"/>
      <c r="K45" s="146"/>
      <c r="L45" s="285"/>
      <c r="M45" s="161" t="str">
        <f>IF(ISBLANK(L45), "Please fill in", "")</f>
        <v>Please fill in</v>
      </c>
      <c r="N45" s="146"/>
    </row>
    <row r="46" spans="1:14" ht="15.5">
      <c r="A46" s="448"/>
      <c r="B46" s="146"/>
      <c r="C46" s="146"/>
      <c r="D46" s="146"/>
      <c r="E46" s="146"/>
      <c r="F46" s="162"/>
      <c r="G46" s="146"/>
      <c r="H46" s="146"/>
      <c r="I46" s="146"/>
      <c r="J46" s="146"/>
      <c r="K46" s="146"/>
      <c r="L46" s="146"/>
      <c r="M46" s="163"/>
      <c r="N46" s="146"/>
    </row>
    <row r="47" spans="1:14" ht="15.5">
      <c r="A47" s="448"/>
      <c r="B47" s="146"/>
      <c r="C47" s="146"/>
      <c r="D47" s="146"/>
      <c r="E47" s="146"/>
      <c r="F47" s="162"/>
      <c r="G47" s="146"/>
      <c r="H47" s="146"/>
      <c r="I47" s="146"/>
      <c r="J47" s="146"/>
      <c r="K47" s="146"/>
      <c r="L47" s="146"/>
      <c r="M47" s="163"/>
      <c r="N47" s="146"/>
    </row>
    <row r="48" spans="1:14" ht="16" thickBot="1">
      <c r="A48" s="448"/>
      <c r="B48" s="472" t="s">
        <v>566</v>
      </c>
      <c r="C48" s="472"/>
      <c r="D48" s="472"/>
      <c r="E48" s="472"/>
      <c r="F48" s="472"/>
      <c r="G48" s="472"/>
      <c r="H48" s="472"/>
      <c r="I48" s="472"/>
      <c r="J48" s="472"/>
      <c r="K48" s="472"/>
      <c r="L48" s="472"/>
      <c r="M48" s="163"/>
      <c r="N48" s="146"/>
    </row>
    <row r="49" spans="1:14" ht="51" customHeight="1" thickBot="1">
      <c r="A49" s="448">
        <v>3.3</v>
      </c>
      <c r="B49" s="473"/>
      <c r="C49" s="474"/>
      <c r="D49" s="474"/>
      <c r="E49" s="474"/>
      <c r="F49" s="474"/>
      <c r="G49" s="474"/>
      <c r="H49" s="474"/>
      <c r="I49" s="474"/>
      <c r="J49" s="474"/>
      <c r="K49" s="474"/>
      <c r="L49" s="475"/>
      <c r="M49" s="161" t="str">
        <f>IF(ISBLANK(B49), "Please fill in", "")</f>
        <v>Please fill in</v>
      </c>
      <c r="N49" s="146"/>
    </row>
    <row r="50" spans="1:14" ht="15.5">
      <c r="A50" s="448"/>
      <c r="B50" s="146"/>
      <c r="C50" s="159"/>
      <c r="D50" s="146"/>
      <c r="E50" s="146"/>
      <c r="F50" s="162"/>
      <c r="G50" s="146"/>
      <c r="H50" s="146"/>
      <c r="I50" s="146"/>
      <c r="J50" s="146"/>
      <c r="K50" s="146"/>
      <c r="L50" s="146"/>
      <c r="M50" s="163"/>
      <c r="N50" s="146"/>
    </row>
    <row r="51" spans="1:14" ht="16" thickBot="1">
      <c r="A51" s="448"/>
      <c r="B51" s="146"/>
      <c r="C51" s="146"/>
      <c r="D51" s="146"/>
      <c r="E51" s="146"/>
      <c r="F51" s="162"/>
      <c r="G51" s="146"/>
      <c r="H51" s="146"/>
      <c r="I51" s="146"/>
      <c r="J51" s="146"/>
      <c r="K51" s="146"/>
      <c r="L51" s="146"/>
      <c r="M51" s="163"/>
      <c r="N51" s="146"/>
    </row>
    <row r="52" spans="1:14" ht="16" thickBot="1">
      <c r="A52" s="448"/>
      <c r="B52" s="286">
        <v>4</v>
      </c>
      <c r="C52" s="287" t="s">
        <v>448</v>
      </c>
      <c r="D52" s="289"/>
      <c r="E52" s="291"/>
      <c r="F52" s="152"/>
      <c r="G52" s="147"/>
      <c r="H52" s="153"/>
      <c r="I52" s="153"/>
      <c r="J52" s="153"/>
      <c r="K52" s="153"/>
      <c r="L52" s="153"/>
      <c r="M52" s="153"/>
      <c r="N52" s="146"/>
    </row>
    <row r="53" spans="1:14" ht="15.5">
      <c r="A53" s="448"/>
      <c r="B53" s="156"/>
      <c r="C53" s="146"/>
      <c r="D53" s="146"/>
      <c r="E53" s="146"/>
      <c r="F53" s="162"/>
      <c r="G53" s="146"/>
      <c r="H53" s="146"/>
      <c r="I53" s="146"/>
      <c r="J53" s="146"/>
      <c r="K53" s="146"/>
      <c r="L53" s="146"/>
      <c r="M53" s="146"/>
      <c r="N53" s="146"/>
    </row>
    <row r="54" spans="1:14" ht="14.25" customHeight="1">
      <c r="A54" s="448"/>
      <c r="B54" s="156"/>
      <c r="C54" s="479" t="s">
        <v>44</v>
      </c>
      <c r="D54" s="479"/>
      <c r="E54" s="479"/>
      <c r="F54" s="479"/>
      <c r="G54" s="479"/>
      <c r="H54" s="479"/>
      <c r="I54" s="479"/>
      <c r="J54" s="479"/>
      <c r="K54" s="146"/>
      <c r="L54" s="146"/>
      <c r="M54" s="146"/>
      <c r="N54" s="146"/>
    </row>
    <row r="55" spans="1:14" ht="14.25" customHeight="1">
      <c r="A55" s="448"/>
      <c r="B55" s="156"/>
      <c r="C55" s="146"/>
      <c r="D55" s="146"/>
      <c r="E55" s="146"/>
      <c r="F55" s="162"/>
      <c r="G55" s="146"/>
      <c r="H55" s="146"/>
      <c r="I55" s="146"/>
      <c r="J55" s="146"/>
      <c r="K55" s="146"/>
      <c r="L55" s="146"/>
      <c r="M55" s="146"/>
      <c r="N55" s="146"/>
    </row>
    <row r="56" spans="1:14" ht="35.25" customHeight="1">
      <c r="A56" s="448"/>
      <c r="B56" s="169"/>
      <c r="C56" s="170" t="s">
        <v>48</v>
      </c>
      <c r="D56" s="480" t="s">
        <v>49</v>
      </c>
      <c r="E56" s="480"/>
      <c r="F56" s="480"/>
      <c r="G56" s="480"/>
      <c r="H56" s="480"/>
      <c r="I56" s="480"/>
      <c r="J56" s="480"/>
      <c r="K56" s="480"/>
      <c r="L56" s="480"/>
      <c r="M56" s="171"/>
      <c r="N56" s="171"/>
    </row>
    <row r="57" spans="1:14" ht="7.5" customHeight="1">
      <c r="A57" s="448"/>
      <c r="B57" s="146"/>
      <c r="C57" s="172"/>
      <c r="D57" s="146"/>
      <c r="E57" s="157"/>
      <c r="F57" s="157"/>
      <c r="G57" s="157"/>
      <c r="H57" s="157"/>
      <c r="I57" s="157"/>
      <c r="J57" s="157"/>
      <c r="K57" s="157"/>
      <c r="L57" s="157"/>
      <c r="M57" s="173"/>
      <c r="N57" s="173"/>
    </row>
    <row r="58" spans="1:14" ht="19.5" customHeight="1">
      <c r="A58" s="448"/>
      <c r="B58" s="146"/>
      <c r="C58" s="174" t="s">
        <v>50</v>
      </c>
      <c r="D58" s="480" t="s">
        <v>555</v>
      </c>
      <c r="E58" s="480"/>
      <c r="F58" s="480"/>
      <c r="G58" s="480"/>
      <c r="H58" s="480"/>
      <c r="I58" s="480"/>
      <c r="J58" s="480"/>
      <c r="K58" s="480"/>
      <c r="L58" s="480"/>
      <c r="M58" s="171"/>
      <c r="N58" s="175"/>
    </row>
    <row r="59" spans="1:14" ht="7.5" customHeight="1">
      <c r="A59" s="449"/>
      <c r="B59" s="146"/>
      <c r="C59" s="174"/>
      <c r="D59" s="173"/>
      <c r="E59" s="146"/>
      <c r="F59" s="146"/>
      <c r="G59" s="173"/>
      <c r="H59" s="173"/>
      <c r="I59" s="173"/>
      <c r="J59" s="173"/>
      <c r="K59" s="173"/>
      <c r="L59" s="173"/>
      <c r="M59" s="173"/>
      <c r="N59" s="173"/>
    </row>
    <row r="60" spans="1:14" ht="15.5">
      <c r="A60" s="448"/>
      <c r="B60" s="146"/>
      <c r="C60" s="174" t="s">
        <v>51</v>
      </c>
      <c r="D60" s="480" t="s">
        <v>573</v>
      </c>
      <c r="E60" s="480"/>
      <c r="F60" s="480"/>
      <c r="G60" s="480"/>
      <c r="H60" s="480"/>
      <c r="I60" s="480"/>
      <c r="J60" s="480"/>
      <c r="K60" s="480"/>
      <c r="L60" s="480"/>
      <c r="M60" s="171"/>
      <c r="N60" s="175"/>
    </row>
    <row r="61" spans="1:14" ht="7.5" customHeight="1">
      <c r="A61" s="449"/>
      <c r="B61" s="146"/>
      <c r="C61" s="174"/>
      <c r="D61" s="173"/>
      <c r="E61" s="146"/>
      <c r="F61" s="146"/>
      <c r="G61" s="173"/>
      <c r="H61" s="173"/>
      <c r="I61" s="173"/>
      <c r="J61" s="173"/>
      <c r="K61" s="173"/>
      <c r="L61" s="173"/>
      <c r="M61" s="173"/>
      <c r="N61" s="173"/>
    </row>
    <row r="62" spans="1:14" ht="34.5" customHeight="1">
      <c r="A62" s="448"/>
      <c r="B62" s="176"/>
      <c r="C62" s="174" t="s">
        <v>52</v>
      </c>
      <c r="D62" s="480" t="s">
        <v>53</v>
      </c>
      <c r="E62" s="480"/>
      <c r="F62" s="480"/>
      <c r="G62" s="480"/>
      <c r="H62" s="480"/>
      <c r="I62" s="480"/>
      <c r="J62" s="480"/>
      <c r="K62" s="480"/>
      <c r="L62" s="480"/>
      <c r="M62" s="171"/>
      <c r="N62" s="175"/>
    </row>
    <row r="63" spans="1:14" ht="11.25" customHeight="1">
      <c r="A63" s="448"/>
      <c r="B63" s="156"/>
      <c r="C63" s="146"/>
      <c r="D63" s="146"/>
      <c r="E63" s="146"/>
      <c r="F63" s="162"/>
      <c r="G63" s="146"/>
      <c r="H63" s="146"/>
      <c r="I63" s="146"/>
      <c r="J63" s="146"/>
      <c r="K63" s="146"/>
      <c r="L63" s="146"/>
      <c r="M63" s="146"/>
      <c r="N63" s="146"/>
    </row>
    <row r="64" spans="1:14" ht="21" customHeight="1" thickBot="1">
      <c r="A64" s="448"/>
      <c r="B64" s="476" t="s">
        <v>54</v>
      </c>
      <c r="C64" s="476"/>
      <c r="D64" s="476"/>
      <c r="E64" s="476"/>
      <c r="F64" s="476"/>
      <c r="G64" s="476"/>
      <c r="H64" s="476"/>
      <c r="I64" s="476"/>
      <c r="J64" s="476"/>
      <c r="K64" s="476"/>
      <c r="L64" s="476"/>
      <c r="M64" s="292"/>
      <c r="N64" s="146"/>
    </row>
    <row r="65" spans="1:14" ht="68.25" customHeight="1" thickBot="1">
      <c r="A65" s="448">
        <v>4.0999999999999996</v>
      </c>
      <c r="B65" s="473"/>
      <c r="C65" s="474"/>
      <c r="D65" s="474"/>
      <c r="E65" s="474"/>
      <c r="F65" s="474"/>
      <c r="G65" s="474"/>
      <c r="H65" s="474"/>
      <c r="I65" s="474"/>
      <c r="J65" s="474"/>
      <c r="K65" s="474"/>
      <c r="L65" s="475"/>
      <c r="M65" s="161" t="str">
        <f>IF(ISBLANK(B65), "Please fill in", "")</f>
        <v>Please fill in</v>
      </c>
      <c r="N65" s="146"/>
    </row>
    <row r="66" spans="1:14" ht="15.5">
      <c r="A66" s="448"/>
      <c r="B66" s="156"/>
      <c r="C66" s="147"/>
      <c r="D66" s="147"/>
      <c r="E66" s="147"/>
      <c r="F66" s="147"/>
      <c r="G66" s="147"/>
      <c r="H66" s="147"/>
      <c r="I66" s="147"/>
      <c r="J66" s="147"/>
      <c r="K66" s="147"/>
      <c r="L66" s="147"/>
      <c r="M66" s="146"/>
      <c r="N66" s="146"/>
    </row>
    <row r="67" spans="1:14" ht="15.5">
      <c r="A67" s="448"/>
      <c r="B67" s="156"/>
      <c r="C67" s="147"/>
      <c r="D67" s="147"/>
      <c r="E67" s="147"/>
      <c r="F67" s="147"/>
      <c r="G67" s="147"/>
      <c r="H67" s="147"/>
      <c r="I67" s="147"/>
      <c r="J67" s="147"/>
      <c r="K67" s="147"/>
      <c r="L67" s="147"/>
      <c r="M67" s="146"/>
      <c r="N67" s="146"/>
    </row>
    <row r="68" spans="1:14" ht="39" customHeight="1">
      <c r="A68" s="448"/>
      <c r="B68" s="156"/>
      <c r="C68" s="484" t="s">
        <v>557</v>
      </c>
      <c r="D68" s="485"/>
      <c r="E68" s="485"/>
      <c r="F68" s="485"/>
      <c r="G68" s="485"/>
      <c r="H68" s="485"/>
      <c r="I68" s="485"/>
      <c r="J68" s="485"/>
      <c r="K68" s="485"/>
      <c r="L68" s="485"/>
      <c r="M68" s="146"/>
      <c r="N68" s="146"/>
    </row>
    <row r="69" spans="1:14" ht="15.5">
      <c r="A69" s="448"/>
      <c r="B69" s="156"/>
      <c r="C69" s="147"/>
      <c r="D69" s="147"/>
      <c r="E69" s="147"/>
      <c r="F69" s="147"/>
      <c r="G69" s="147"/>
      <c r="H69" s="147"/>
      <c r="I69" s="147"/>
      <c r="J69" s="147"/>
      <c r="K69" s="147"/>
      <c r="L69" s="147"/>
      <c r="M69" s="146"/>
      <c r="N69" s="146"/>
    </row>
    <row r="70" spans="1:14" ht="15.5">
      <c r="A70" s="448"/>
      <c r="B70" s="156"/>
      <c r="C70" s="147"/>
      <c r="D70" s="147"/>
      <c r="E70" s="147"/>
      <c r="F70" s="147"/>
      <c r="G70" s="147"/>
      <c r="H70" s="147"/>
      <c r="I70" s="147"/>
      <c r="J70" s="147"/>
      <c r="K70" s="147"/>
      <c r="L70" s="147"/>
      <c r="M70" s="146"/>
      <c r="N70" s="146"/>
    </row>
    <row r="71" spans="1:14" ht="15.5">
      <c r="A71" s="483"/>
      <c r="B71" s="156"/>
      <c r="C71" s="147"/>
      <c r="D71" s="486"/>
      <c r="E71" s="487"/>
      <c r="F71" s="487"/>
      <c r="G71" s="488"/>
      <c r="H71" s="146"/>
      <c r="I71" s="178"/>
      <c r="J71" s="146"/>
      <c r="K71" s="179">
        <v>1</v>
      </c>
      <c r="L71" s="147"/>
      <c r="M71" s="146"/>
      <c r="N71" s="146"/>
    </row>
    <row r="72" spans="1:14" ht="35.15" customHeight="1">
      <c r="A72" s="483"/>
      <c r="B72" s="156"/>
      <c r="C72" s="147"/>
      <c r="D72" s="489"/>
      <c r="E72" s="490"/>
      <c r="F72" s="490"/>
      <c r="G72" s="491"/>
      <c r="H72" s="146"/>
      <c r="I72" s="366"/>
      <c r="J72" s="310"/>
      <c r="K72" s="319" t="str">
        <f>IF(OR(E65=J72), "Please fill in", "")</f>
        <v>Please fill in</v>
      </c>
      <c r="L72" s="147"/>
      <c r="M72" s="146"/>
      <c r="N72" s="146"/>
    </row>
    <row r="73" spans="1:14" ht="15.5">
      <c r="A73" s="448"/>
      <c r="B73" s="156"/>
      <c r="C73" s="147"/>
      <c r="D73" s="180" t="s">
        <v>558</v>
      </c>
      <c r="E73" s="181"/>
      <c r="F73" s="162"/>
      <c r="G73" s="181"/>
      <c r="H73" s="146"/>
      <c r="I73" s="367"/>
      <c r="J73" s="180" t="s">
        <v>55</v>
      </c>
      <c r="K73" s="146"/>
      <c r="L73" s="147"/>
      <c r="M73" s="146"/>
      <c r="N73" s="146"/>
    </row>
    <row r="74" spans="1:14" ht="15.5">
      <c r="A74" s="448"/>
      <c r="B74" s="156"/>
      <c r="C74" s="147"/>
      <c r="D74" s="146"/>
      <c r="E74" s="146"/>
      <c r="F74" s="162"/>
      <c r="G74" s="146"/>
      <c r="H74" s="146"/>
      <c r="I74" s="367"/>
      <c r="J74" s="146"/>
      <c r="K74" s="146"/>
      <c r="L74" s="147"/>
      <c r="M74" s="146"/>
      <c r="N74" s="146"/>
    </row>
    <row r="75" spans="1:14" ht="34.5" customHeight="1">
      <c r="A75" s="448"/>
      <c r="B75" s="156"/>
      <c r="C75" s="147"/>
      <c r="D75" s="492"/>
      <c r="E75" s="493"/>
      <c r="F75" s="493"/>
      <c r="G75" s="494"/>
      <c r="H75" s="161" t="str">
        <f>IF(OR(E65=D75), "Please fill in", "")</f>
        <v>Please fill in</v>
      </c>
      <c r="I75" s="367"/>
      <c r="J75" s="309"/>
      <c r="K75" s="161" t="str">
        <f>IF(OR(E65=J75), "Please fill in", "")</f>
        <v>Please fill in</v>
      </c>
      <c r="L75" s="147"/>
      <c r="M75" s="146"/>
      <c r="N75" s="146"/>
    </row>
    <row r="76" spans="1:14" ht="15.5">
      <c r="A76" s="448"/>
      <c r="B76" s="156"/>
      <c r="C76" s="147"/>
      <c r="D76" s="180" t="s">
        <v>56</v>
      </c>
      <c r="E76" s="147"/>
      <c r="F76" s="147"/>
      <c r="G76" s="147"/>
      <c r="H76" s="147"/>
      <c r="I76" s="368"/>
      <c r="J76" s="180" t="s">
        <v>57</v>
      </c>
      <c r="K76" s="147"/>
      <c r="L76" s="147"/>
      <c r="M76" s="146"/>
      <c r="N76" s="146"/>
    </row>
    <row r="77" spans="1:14" ht="15.5">
      <c r="A77" s="448"/>
      <c r="B77" s="156"/>
      <c r="C77" s="147"/>
      <c r="D77" s="147"/>
      <c r="E77" s="147"/>
      <c r="F77" s="147"/>
      <c r="G77" s="147"/>
      <c r="H77" s="147"/>
      <c r="I77" s="368"/>
      <c r="J77" s="147"/>
      <c r="K77" s="147"/>
      <c r="L77" s="147"/>
      <c r="M77" s="146"/>
      <c r="N77" s="146"/>
    </row>
    <row r="78" spans="1:14" ht="15.5">
      <c r="A78" s="448"/>
      <c r="B78" s="156"/>
      <c r="C78" s="147"/>
      <c r="D78" s="147"/>
      <c r="E78" s="147"/>
      <c r="F78" s="147"/>
      <c r="G78" s="147"/>
      <c r="H78" s="147"/>
      <c r="I78" s="368"/>
      <c r="J78" s="147"/>
      <c r="K78" s="147"/>
      <c r="L78" s="147"/>
      <c r="M78" s="146"/>
      <c r="N78" s="146"/>
    </row>
    <row r="79" spans="1:14" ht="15.5">
      <c r="A79" s="483"/>
      <c r="B79" s="156"/>
      <c r="C79" s="147"/>
      <c r="D79" s="486"/>
      <c r="E79" s="487"/>
      <c r="F79" s="487"/>
      <c r="G79" s="488"/>
      <c r="H79" s="146"/>
      <c r="I79" s="366"/>
      <c r="J79" s="146"/>
      <c r="K79" s="179">
        <v>1</v>
      </c>
      <c r="L79" s="147"/>
      <c r="M79" s="146"/>
      <c r="N79" s="146"/>
    </row>
    <row r="80" spans="1:14" ht="23.15" customHeight="1">
      <c r="A80" s="483"/>
      <c r="B80" s="156"/>
      <c r="C80" s="147"/>
      <c r="D80" s="489"/>
      <c r="E80" s="490"/>
      <c r="F80" s="490"/>
      <c r="G80" s="491"/>
      <c r="H80" s="146"/>
      <c r="I80" s="366"/>
      <c r="J80" s="310"/>
      <c r="K80" s="319" t="str">
        <f>IF(OR(E73=J80), "Please fill in", "")</f>
        <v>Please fill in</v>
      </c>
      <c r="L80" s="147"/>
      <c r="M80" s="146"/>
      <c r="N80" s="146"/>
    </row>
    <row r="81" spans="1:16" ht="30.65" customHeight="1">
      <c r="A81" s="448"/>
      <c r="B81" s="156"/>
      <c r="C81" s="147"/>
      <c r="D81" s="495" t="s">
        <v>559</v>
      </c>
      <c r="E81" s="495"/>
      <c r="F81" s="495"/>
      <c r="G81" s="495"/>
      <c r="H81" s="146"/>
      <c r="I81" s="367"/>
      <c r="J81" s="180" t="s">
        <v>55</v>
      </c>
      <c r="K81" s="146"/>
      <c r="L81" s="147"/>
      <c r="M81" s="146"/>
      <c r="N81" s="146"/>
    </row>
    <row r="82" spans="1:16" ht="15.5">
      <c r="A82" s="448"/>
      <c r="B82" s="156"/>
      <c r="C82" s="147"/>
      <c r="D82" s="146"/>
      <c r="E82" s="146"/>
      <c r="F82" s="162"/>
      <c r="G82" s="146"/>
      <c r="H82" s="146"/>
      <c r="I82" s="367"/>
      <c r="J82" s="146"/>
      <c r="K82" s="146"/>
      <c r="L82" s="147"/>
      <c r="M82" s="146"/>
      <c r="N82" s="146"/>
    </row>
    <row r="83" spans="1:16" ht="30.65" customHeight="1">
      <c r="A83" s="448"/>
      <c r="B83" s="156"/>
      <c r="C83" s="147"/>
      <c r="D83" s="492"/>
      <c r="E83" s="493"/>
      <c r="F83" s="493"/>
      <c r="G83" s="494"/>
      <c r="H83" s="161" t="str">
        <f>IF(OR(E73=D83), "Please fill in", "")</f>
        <v>Please fill in</v>
      </c>
      <c r="I83" s="367"/>
      <c r="J83" s="309"/>
      <c r="K83" s="161" t="str">
        <f>IF(OR(E73=J83), "Please fill in", "")</f>
        <v>Please fill in</v>
      </c>
      <c r="L83" s="147"/>
      <c r="M83" s="146"/>
      <c r="N83" s="146"/>
    </row>
    <row r="84" spans="1:16" ht="15.5">
      <c r="A84" s="448"/>
      <c r="B84" s="156"/>
      <c r="C84" s="147"/>
      <c r="D84" s="180" t="s">
        <v>56</v>
      </c>
      <c r="E84" s="147"/>
      <c r="F84" s="147"/>
      <c r="G84" s="147"/>
      <c r="H84" s="147"/>
      <c r="I84" s="368"/>
      <c r="J84" s="180" t="s">
        <v>57</v>
      </c>
      <c r="K84" s="147"/>
      <c r="L84" s="147"/>
      <c r="M84" s="146"/>
      <c r="N84" s="146"/>
    </row>
    <row r="85" spans="1:16" ht="15.5">
      <c r="A85" s="448"/>
      <c r="B85" s="156"/>
      <c r="C85" s="147"/>
      <c r="D85" s="147"/>
      <c r="E85" s="147"/>
      <c r="F85" s="147"/>
      <c r="G85" s="147"/>
      <c r="H85" s="147"/>
      <c r="I85" s="147"/>
      <c r="J85" s="147"/>
      <c r="K85" s="147"/>
      <c r="L85" s="147"/>
      <c r="M85" s="146"/>
      <c r="N85" s="146"/>
    </row>
    <row r="86" spans="1:16" ht="15.5">
      <c r="A86" s="448"/>
      <c r="B86" s="156"/>
      <c r="C86" s="146"/>
      <c r="D86" s="146"/>
      <c r="E86" s="146"/>
      <c r="F86" s="162"/>
      <c r="G86" s="146"/>
      <c r="H86" s="146"/>
      <c r="I86" s="146"/>
      <c r="J86" s="146"/>
      <c r="K86" s="146"/>
      <c r="L86" s="146"/>
      <c r="M86" s="146"/>
      <c r="N86" s="146"/>
    </row>
    <row r="87" spans="1:16" ht="15.5">
      <c r="A87" s="448"/>
      <c r="B87" s="165"/>
      <c r="C87" s="146"/>
      <c r="D87" s="146"/>
      <c r="E87" s="146"/>
      <c r="F87" s="162"/>
      <c r="G87" s="146"/>
      <c r="H87" s="146"/>
      <c r="I87" s="146"/>
      <c r="J87" s="146"/>
      <c r="K87" s="146"/>
      <c r="L87" s="146"/>
      <c r="M87" s="146"/>
      <c r="N87" s="146"/>
    </row>
    <row r="88" spans="1:16" ht="23.25" customHeight="1" thickBot="1">
      <c r="A88" s="448"/>
      <c r="B88" s="177"/>
      <c r="C88" s="154"/>
      <c r="D88" s="146"/>
      <c r="E88" s="151"/>
      <c r="F88" s="152"/>
      <c r="G88" s="147"/>
      <c r="H88" s="153"/>
      <c r="I88" s="153"/>
      <c r="J88" s="153"/>
      <c r="K88" s="153"/>
      <c r="L88" s="153"/>
      <c r="M88" s="153"/>
      <c r="N88" s="146"/>
    </row>
    <row r="89" spans="1:16" ht="35.25" customHeight="1">
      <c r="A89" s="448"/>
      <c r="B89" s="177"/>
      <c r="C89" s="482" t="s">
        <v>437</v>
      </c>
      <c r="D89" s="482"/>
      <c r="E89" s="482"/>
      <c r="F89" s="482"/>
      <c r="G89" s="482"/>
      <c r="H89" s="482"/>
      <c r="I89" s="482"/>
      <c r="J89" s="482"/>
      <c r="K89" s="482"/>
      <c r="L89" s="482"/>
      <c r="M89" s="153"/>
      <c r="N89" s="146"/>
    </row>
    <row r="90" spans="1:16" ht="15.5">
      <c r="A90" s="448"/>
      <c r="B90" s="165"/>
      <c r="C90" s="146"/>
      <c r="D90" s="146"/>
      <c r="E90" s="146"/>
      <c r="F90" s="162"/>
      <c r="G90" s="146"/>
      <c r="H90" s="146"/>
      <c r="I90" s="146"/>
      <c r="J90" s="146"/>
      <c r="K90" s="146"/>
      <c r="L90" s="146"/>
      <c r="M90" s="146"/>
      <c r="N90" s="146"/>
      <c r="P90" t="s">
        <v>58</v>
      </c>
    </row>
    <row r="91" spans="1:16" s="185" customFormat="1" ht="16" thickBot="1">
      <c r="A91" s="450"/>
      <c r="B91" s="182"/>
      <c r="C91" s="183"/>
      <c r="D91" s="183"/>
      <c r="E91" s="183"/>
      <c r="F91" s="184"/>
      <c r="G91" s="183"/>
      <c r="H91" s="183"/>
      <c r="I91" s="183"/>
      <c r="J91" s="183"/>
      <c r="K91" s="183"/>
      <c r="L91" s="183"/>
      <c r="M91" s="183"/>
      <c r="N91" s="183"/>
    </row>
    <row r="92" spans="1:16" ht="12.75" hidden="1" customHeight="1"/>
    <row r="93" spans="1:16" ht="12.75" hidden="1" customHeight="1"/>
  </sheetData>
  <sheetProtection algorithmName="SHA-512" hashValue="H4RzV2hazpZ3L3nOUmoruWZb1eZo0+jKuJfLE+9RqbGkDF4vtuoWiu2gqCRMUchlpc1j9onw1Uqkts/dPU2LAA==" saltValue="/7xOa6qi8+ElWcTaHjvQJQ==" spinCount="100000" sheet="1" selectLockedCells="1"/>
  <protectedRanges>
    <protectedRange sqref="L8 L10 L12 L14 L32 L34 L36 C65:L65 L43 L45 C49:L49 L16 J72 J75 D75:G75 J80 J83 D83:G83" name="Range1"/>
  </protectedRanges>
  <mergeCells count="33">
    <mergeCell ref="C89:L89"/>
    <mergeCell ref="A71:A72"/>
    <mergeCell ref="A79:A80"/>
    <mergeCell ref="C68:L68"/>
    <mergeCell ref="D71:G72"/>
    <mergeCell ref="D75:G75"/>
    <mergeCell ref="D79:G80"/>
    <mergeCell ref="D83:G83"/>
    <mergeCell ref="D81:G81"/>
    <mergeCell ref="D16:J16"/>
    <mergeCell ref="D62:L62"/>
    <mergeCell ref="D58:L58"/>
    <mergeCell ref="D60:L60"/>
    <mergeCell ref="D29:J29"/>
    <mergeCell ref="D45:J45"/>
    <mergeCell ref="B49:L49"/>
    <mergeCell ref="B48:L48"/>
    <mergeCell ref="A1:N1"/>
    <mergeCell ref="B20:L20"/>
    <mergeCell ref="B19:L19"/>
    <mergeCell ref="B65:L65"/>
    <mergeCell ref="B64:L64"/>
    <mergeCell ref="D8:J8"/>
    <mergeCell ref="D10:J10"/>
    <mergeCell ref="D12:J12"/>
    <mergeCell ref="D14:J14"/>
    <mergeCell ref="E36:K36"/>
    <mergeCell ref="C54:J54"/>
    <mergeCell ref="D56:L56"/>
    <mergeCell ref="E34:K34"/>
    <mergeCell ref="C27:J27"/>
    <mergeCell ref="D43:J43"/>
    <mergeCell ref="E32:K32"/>
  </mergeCells>
  <phoneticPr fontId="2" type="noConversion"/>
  <conditionalFormatting sqref="B90:L90 N90 B91:N91">
    <cfRule type="expression" dxfId="27" priority="32" stopIfTrue="1">
      <formula>#REF!="INTERIM FINANCIAL RETURN"</formula>
    </cfRule>
  </conditionalFormatting>
  <dataValidations count="12">
    <dataValidation allowBlank="1" showErrorMessage="1" prompt="Please ensure all Validation Checks are positive." sqref="D75 D83" xr:uid="{BE6774DD-D078-4777-A0BC-314D4D2E94B3}"/>
    <dataValidation allowBlank="1" showInputMessage="1" showErrorMessage="1" errorTitle="FINANCIAL DETAILS" error="Insert Yes/ No" sqref="L15 L24 L17:L18" xr:uid="{A088D0CC-F9BC-47A6-B5D6-511AB3CFF44E}"/>
    <dataValidation type="date" allowBlank="1" showInputMessage="1" showErrorMessage="1" errorTitle="COVER SHEET" error="Insert date in the form dd/mm/yy_x000a_" sqref="K65616 JG65616 TC65616 ACY65616 AMU65616 AWQ65616 BGM65616 BQI65616 CAE65616 CKA65616 CTW65616 DDS65616 DNO65616 DXK65616 EHG65616 ERC65616 FAY65616 FKU65616 FUQ65616 GEM65616 GOI65616 GYE65616 HIA65616 HRW65616 IBS65616 ILO65616 IVK65616 JFG65616 JPC65616 JYY65616 KIU65616 KSQ65616 LCM65616 LMI65616 LWE65616 MGA65616 MPW65616 MZS65616 NJO65616 NTK65616 ODG65616 ONC65616 OWY65616 PGU65616 PQQ65616 QAM65616 QKI65616 QUE65616 REA65616 RNW65616 RXS65616 SHO65616 SRK65616 TBG65616 TLC65616 TUY65616 UEU65616 UOQ65616 UYM65616 VII65616 VSE65616 WCA65616 WLW65616 WVS65616 K131152 JG131152 TC131152 ACY131152 AMU131152 AWQ131152 BGM131152 BQI131152 CAE131152 CKA131152 CTW131152 DDS131152 DNO131152 DXK131152 EHG131152 ERC131152 FAY131152 FKU131152 FUQ131152 GEM131152 GOI131152 GYE131152 HIA131152 HRW131152 IBS131152 ILO131152 IVK131152 JFG131152 JPC131152 JYY131152 KIU131152 KSQ131152 LCM131152 LMI131152 LWE131152 MGA131152 MPW131152 MZS131152 NJO131152 NTK131152 ODG131152 ONC131152 OWY131152 PGU131152 PQQ131152 QAM131152 QKI131152 QUE131152 REA131152 RNW131152 RXS131152 SHO131152 SRK131152 TBG131152 TLC131152 TUY131152 UEU131152 UOQ131152 UYM131152 VII131152 VSE131152 WCA131152 WLW131152 WVS131152 K196688 JG196688 TC196688 ACY196688 AMU196688 AWQ196688 BGM196688 BQI196688 CAE196688 CKA196688 CTW196688 DDS196688 DNO196688 DXK196688 EHG196688 ERC196688 FAY196688 FKU196688 FUQ196688 GEM196688 GOI196688 GYE196688 HIA196688 HRW196688 IBS196688 ILO196688 IVK196688 JFG196688 JPC196688 JYY196688 KIU196688 KSQ196688 LCM196688 LMI196688 LWE196688 MGA196688 MPW196688 MZS196688 NJO196688 NTK196688 ODG196688 ONC196688 OWY196688 PGU196688 PQQ196688 QAM196688 QKI196688 QUE196688 REA196688 RNW196688 RXS196688 SHO196688 SRK196688 TBG196688 TLC196688 TUY196688 UEU196688 UOQ196688 UYM196688 VII196688 VSE196688 WCA196688 WLW196688 WVS196688 K262224 JG262224 TC262224 ACY262224 AMU262224 AWQ262224 BGM262224 BQI262224 CAE262224 CKA262224 CTW262224 DDS262224 DNO262224 DXK262224 EHG262224 ERC262224 FAY262224 FKU262224 FUQ262224 GEM262224 GOI262224 GYE262224 HIA262224 HRW262224 IBS262224 ILO262224 IVK262224 JFG262224 JPC262224 JYY262224 KIU262224 KSQ262224 LCM262224 LMI262224 LWE262224 MGA262224 MPW262224 MZS262224 NJO262224 NTK262224 ODG262224 ONC262224 OWY262224 PGU262224 PQQ262224 QAM262224 QKI262224 QUE262224 REA262224 RNW262224 RXS262224 SHO262224 SRK262224 TBG262224 TLC262224 TUY262224 UEU262224 UOQ262224 UYM262224 VII262224 VSE262224 WCA262224 WLW262224 WVS262224 K327760 JG327760 TC327760 ACY327760 AMU327760 AWQ327760 BGM327760 BQI327760 CAE327760 CKA327760 CTW327760 DDS327760 DNO327760 DXK327760 EHG327760 ERC327760 FAY327760 FKU327760 FUQ327760 GEM327760 GOI327760 GYE327760 HIA327760 HRW327760 IBS327760 ILO327760 IVK327760 JFG327760 JPC327760 JYY327760 KIU327760 KSQ327760 LCM327760 LMI327760 LWE327760 MGA327760 MPW327760 MZS327760 NJO327760 NTK327760 ODG327760 ONC327760 OWY327760 PGU327760 PQQ327760 QAM327760 QKI327760 QUE327760 REA327760 RNW327760 RXS327760 SHO327760 SRK327760 TBG327760 TLC327760 TUY327760 UEU327760 UOQ327760 UYM327760 VII327760 VSE327760 WCA327760 WLW327760 WVS327760 K393296 JG393296 TC393296 ACY393296 AMU393296 AWQ393296 BGM393296 BQI393296 CAE393296 CKA393296 CTW393296 DDS393296 DNO393296 DXK393296 EHG393296 ERC393296 FAY393296 FKU393296 FUQ393296 GEM393296 GOI393296 GYE393296 HIA393296 HRW393296 IBS393296 ILO393296 IVK393296 JFG393296 JPC393296 JYY393296 KIU393296 KSQ393296 LCM393296 LMI393296 LWE393296 MGA393296 MPW393296 MZS393296 NJO393296 NTK393296 ODG393296 ONC393296 OWY393296 PGU393296 PQQ393296 QAM393296 QKI393296 QUE393296 REA393296 RNW393296 RXS393296 SHO393296 SRK393296 TBG393296 TLC393296 TUY393296 UEU393296 UOQ393296 UYM393296 VII393296 VSE393296 WCA393296 WLW393296 WVS393296 K458832 JG458832 TC458832 ACY458832 AMU458832 AWQ458832 BGM458832 BQI458832 CAE458832 CKA458832 CTW458832 DDS458832 DNO458832 DXK458832 EHG458832 ERC458832 FAY458832 FKU458832 FUQ458832 GEM458832 GOI458832 GYE458832 HIA458832 HRW458832 IBS458832 ILO458832 IVK458832 JFG458832 JPC458832 JYY458832 KIU458832 KSQ458832 LCM458832 LMI458832 LWE458832 MGA458832 MPW458832 MZS458832 NJO458832 NTK458832 ODG458832 ONC458832 OWY458832 PGU458832 PQQ458832 QAM458832 QKI458832 QUE458832 REA458832 RNW458832 RXS458832 SHO458832 SRK458832 TBG458832 TLC458832 TUY458832 UEU458832 UOQ458832 UYM458832 VII458832 VSE458832 WCA458832 WLW458832 WVS458832 K524368 JG524368 TC524368 ACY524368 AMU524368 AWQ524368 BGM524368 BQI524368 CAE524368 CKA524368 CTW524368 DDS524368 DNO524368 DXK524368 EHG524368 ERC524368 FAY524368 FKU524368 FUQ524368 GEM524368 GOI524368 GYE524368 HIA524368 HRW524368 IBS524368 ILO524368 IVK524368 JFG524368 JPC524368 JYY524368 KIU524368 KSQ524368 LCM524368 LMI524368 LWE524368 MGA524368 MPW524368 MZS524368 NJO524368 NTK524368 ODG524368 ONC524368 OWY524368 PGU524368 PQQ524368 QAM524368 QKI524368 QUE524368 REA524368 RNW524368 RXS524368 SHO524368 SRK524368 TBG524368 TLC524368 TUY524368 UEU524368 UOQ524368 UYM524368 VII524368 VSE524368 WCA524368 WLW524368 WVS524368 K589904 JG589904 TC589904 ACY589904 AMU589904 AWQ589904 BGM589904 BQI589904 CAE589904 CKA589904 CTW589904 DDS589904 DNO589904 DXK589904 EHG589904 ERC589904 FAY589904 FKU589904 FUQ589904 GEM589904 GOI589904 GYE589904 HIA589904 HRW589904 IBS589904 ILO589904 IVK589904 JFG589904 JPC589904 JYY589904 KIU589904 KSQ589904 LCM589904 LMI589904 LWE589904 MGA589904 MPW589904 MZS589904 NJO589904 NTK589904 ODG589904 ONC589904 OWY589904 PGU589904 PQQ589904 QAM589904 QKI589904 QUE589904 REA589904 RNW589904 RXS589904 SHO589904 SRK589904 TBG589904 TLC589904 TUY589904 UEU589904 UOQ589904 UYM589904 VII589904 VSE589904 WCA589904 WLW589904 WVS589904 K655440 JG655440 TC655440 ACY655440 AMU655440 AWQ655440 BGM655440 BQI655440 CAE655440 CKA655440 CTW655440 DDS655440 DNO655440 DXK655440 EHG655440 ERC655440 FAY655440 FKU655440 FUQ655440 GEM655440 GOI655440 GYE655440 HIA655440 HRW655440 IBS655440 ILO655440 IVK655440 JFG655440 JPC655440 JYY655440 KIU655440 KSQ655440 LCM655440 LMI655440 LWE655440 MGA655440 MPW655440 MZS655440 NJO655440 NTK655440 ODG655440 ONC655440 OWY655440 PGU655440 PQQ655440 QAM655440 QKI655440 QUE655440 REA655440 RNW655440 RXS655440 SHO655440 SRK655440 TBG655440 TLC655440 TUY655440 UEU655440 UOQ655440 UYM655440 VII655440 VSE655440 WCA655440 WLW655440 WVS655440 K720976 JG720976 TC720976 ACY720976 AMU720976 AWQ720976 BGM720976 BQI720976 CAE720976 CKA720976 CTW720976 DDS720976 DNO720976 DXK720976 EHG720976 ERC720976 FAY720976 FKU720976 FUQ720976 GEM720976 GOI720976 GYE720976 HIA720976 HRW720976 IBS720976 ILO720976 IVK720976 JFG720976 JPC720976 JYY720976 KIU720976 KSQ720976 LCM720976 LMI720976 LWE720976 MGA720976 MPW720976 MZS720976 NJO720976 NTK720976 ODG720976 ONC720976 OWY720976 PGU720976 PQQ720976 QAM720976 QKI720976 QUE720976 REA720976 RNW720976 RXS720976 SHO720976 SRK720976 TBG720976 TLC720976 TUY720976 UEU720976 UOQ720976 UYM720976 VII720976 VSE720976 WCA720976 WLW720976 WVS720976 K786512 JG786512 TC786512 ACY786512 AMU786512 AWQ786512 BGM786512 BQI786512 CAE786512 CKA786512 CTW786512 DDS786512 DNO786512 DXK786512 EHG786512 ERC786512 FAY786512 FKU786512 FUQ786512 GEM786512 GOI786512 GYE786512 HIA786512 HRW786512 IBS786512 ILO786512 IVK786512 JFG786512 JPC786512 JYY786512 KIU786512 KSQ786512 LCM786512 LMI786512 LWE786512 MGA786512 MPW786512 MZS786512 NJO786512 NTK786512 ODG786512 ONC786512 OWY786512 PGU786512 PQQ786512 QAM786512 QKI786512 QUE786512 REA786512 RNW786512 RXS786512 SHO786512 SRK786512 TBG786512 TLC786512 TUY786512 UEU786512 UOQ786512 UYM786512 VII786512 VSE786512 WCA786512 WLW786512 WVS786512 K852048 JG852048 TC852048 ACY852048 AMU852048 AWQ852048 BGM852048 BQI852048 CAE852048 CKA852048 CTW852048 DDS852048 DNO852048 DXK852048 EHG852048 ERC852048 FAY852048 FKU852048 FUQ852048 GEM852048 GOI852048 GYE852048 HIA852048 HRW852048 IBS852048 ILO852048 IVK852048 JFG852048 JPC852048 JYY852048 KIU852048 KSQ852048 LCM852048 LMI852048 LWE852048 MGA852048 MPW852048 MZS852048 NJO852048 NTK852048 ODG852048 ONC852048 OWY852048 PGU852048 PQQ852048 QAM852048 QKI852048 QUE852048 REA852048 RNW852048 RXS852048 SHO852048 SRK852048 TBG852048 TLC852048 TUY852048 UEU852048 UOQ852048 UYM852048 VII852048 VSE852048 WCA852048 WLW852048 WVS852048 K917584 JG917584 TC917584 ACY917584 AMU917584 AWQ917584 BGM917584 BQI917584 CAE917584 CKA917584 CTW917584 DDS917584 DNO917584 DXK917584 EHG917584 ERC917584 FAY917584 FKU917584 FUQ917584 GEM917584 GOI917584 GYE917584 HIA917584 HRW917584 IBS917584 ILO917584 IVK917584 JFG917584 JPC917584 JYY917584 KIU917584 KSQ917584 LCM917584 LMI917584 LWE917584 MGA917584 MPW917584 MZS917584 NJO917584 NTK917584 ODG917584 ONC917584 OWY917584 PGU917584 PQQ917584 QAM917584 QKI917584 QUE917584 REA917584 RNW917584 RXS917584 SHO917584 SRK917584 TBG917584 TLC917584 TUY917584 UEU917584 UOQ917584 UYM917584 VII917584 VSE917584 WCA917584 WLW917584 WVS917584 K983120 JG983120 TC983120 ACY983120 AMU983120 AWQ983120 BGM983120 BQI983120 CAE983120 CKA983120 CTW983120 DDS983120 DNO983120 DXK983120 EHG983120 ERC983120 FAY983120 FKU983120 FUQ983120 GEM983120 GOI983120 GYE983120 HIA983120 HRW983120 IBS983120 ILO983120 IVK983120 JFG983120 JPC983120 JYY983120 KIU983120 KSQ983120 LCM983120 LMI983120 LWE983120 MGA983120 MPW983120 MZS983120 NJO983120 NTK983120 ODG983120 ONC983120 OWY983120 PGU983120 PQQ983120 QAM983120 QKI983120 QUE983120 REA983120 RNW983120 RXS983120 SHO983120 SRK983120 TBG983120 TLC983120 TUY983120 UEU983120 UOQ983120 UYM983120 VII983120 VSE983120 WCA983120 WLW983120 WVS983120 J65620 JF65620 TB65620 ACX65620 AMT65620 AWP65620 BGL65620 BQH65620 CAD65620 CJZ65620 CTV65620 DDR65620 DNN65620 DXJ65620 EHF65620 ERB65620 FAX65620 FKT65620 FUP65620 GEL65620 GOH65620 GYD65620 HHZ65620 HRV65620 IBR65620 ILN65620 IVJ65620 JFF65620 JPB65620 JYX65620 KIT65620 KSP65620 LCL65620 LMH65620 LWD65620 MFZ65620 MPV65620 MZR65620 NJN65620 NTJ65620 ODF65620 ONB65620 OWX65620 PGT65620 PQP65620 QAL65620 QKH65620 QUD65620 RDZ65620 RNV65620 RXR65620 SHN65620 SRJ65620 TBF65620 TLB65620 TUX65620 UET65620 UOP65620 UYL65620 VIH65620 VSD65620 WBZ65620 WLV65620 WVR65620 J131156 JF131156 TB131156 ACX131156 AMT131156 AWP131156 BGL131156 BQH131156 CAD131156 CJZ131156 CTV131156 DDR131156 DNN131156 DXJ131156 EHF131156 ERB131156 FAX131156 FKT131156 FUP131156 GEL131156 GOH131156 GYD131156 HHZ131156 HRV131156 IBR131156 ILN131156 IVJ131156 JFF131156 JPB131156 JYX131156 KIT131156 KSP131156 LCL131156 LMH131156 LWD131156 MFZ131156 MPV131156 MZR131156 NJN131156 NTJ131156 ODF131156 ONB131156 OWX131156 PGT131156 PQP131156 QAL131156 QKH131156 QUD131156 RDZ131156 RNV131156 RXR131156 SHN131156 SRJ131156 TBF131156 TLB131156 TUX131156 UET131156 UOP131156 UYL131156 VIH131156 VSD131156 WBZ131156 WLV131156 WVR131156 J196692 JF196692 TB196692 ACX196692 AMT196692 AWP196692 BGL196692 BQH196692 CAD196692 CJZ196692 CTV196692 DDR196692 DNN196692 DXJ196692 EHF196692 ERB196692 FAX196692 FKT196692 FUP196692 GEL196692 GOH196692 GYD196692 HHZ196692 HRV196692 IBR196692 ILN196692 IVJ196692 JFF196692 JPB196692 JYX196692 KIT196692 KSP196692 LCL196692 LMH196692 LWD196692 MFZ196692 MPV196692 MZR196692 NJN196692 NTJ196692 ODF196692 ONB196692 OWX196692 PGT196692 PQP196692 QAL196692 QKH196692 QUD196692 RDZ196692 RNV196692 RXR196692 SHN196692 SRJ196692 TBF196692 TLB196692 TUX196692 UET196692 UOP196692 UYL196692 VIH196692 VSD196692 WBZ196692 WLV196692 WVR196692 J262228 JF262228 TB262228 ACX262228 AMT262228 AWP262228 BGL262228 BQH262228 CAD262228 CJZ262228 CTV262228 DDR262228 DNN262228 DXJ262228 EHF262228 ERB262228 FAX262228 FKT262228 FUP262228 GEL262228 GOH262228 GYD262228 HHZ262228 HRV262228 IBR262228 ILN262228 IVJ262228 JFF262228 JPB262228 JYX262228 KIT262228 KSP262228 LCL262228 LMH262228 LWD262228 MFZ262228 MPV262228 MZR262228 NJN262228 NTJ262228 ODF262228 ONB262228 OWX262228 PGT262228 PQP262228 QAL262228 QKH262228 QUD262228 RDZ262228 RNV262228 RXR262228 SHN262228 SRJ262228 TBF262228 TLB262228 TUX262228 UET262228 UOP262228 UYL262228 VIH262228 VSD262228 WBZ262228 WLV262228 WVR262228 J327764 JF327764 TB327764 ACX327764 AMT327764 AWP327764 BGL327764 BQH327764 CAD327764 CJZ327764 CTV327764 DDR327764 DNN327764 DXJ327764 EHF327764 ERB327764 FAX327764 FKT327764 FUP327764 GEL327764 GOH327764 GYD327764 HHZ327764 HRV327764 IBR327764 ILN327764 IVJ327764 JFF327764 JPB327764 JYX327764 KIT327764 KSP327764 LCL327764 LMH327764 LWD327764 MFZ327764 MPV327764 MZR327764 NJN327764 NTJ327764 ODF327764 ONB327764 OWX327764 PGT327764 PQP327764 QAL327764 QKH327764 QUD327764 RDZ327764 RNV327764 RXR327764 SHN327764 SRJ327764 TBF327764 TLB327764 TUX327764 UET327764 UOP327764 UYL327764 VIH327764 VSD327764 WBZ327764 WLV327764 WVR327764 J393300 JF393300 TB393300 ACX393300 AMT393300 AWP393300 BGL393300 BQH393300 CAD393300 CJZ393300 CTV393300 DDR393300 DNN393300 DXJ393300 EHF393300 ERB393300 FAX393300 FKT393300 FUP393300 GEL393300 GOH393300 GYD393300 HHZ393300 HRV393300 IBR393300 ILN393300 IVJ393300 JFF393300 JPB393300 JYX393300 KIT393300 KSP393300 LCL393300 LMH393300 LWD393300 MFZ393300 MPV393300 MZR393300 NJN393300 NTJ393300 ODF393300 ONB393300 OWX393300 PGT393300 PQP393300 QAL393300 QKH393300 QUD393300 RDZ393300 RNV393300 RXR393300 SHN393300 SRJ393300 TBF393300 TLB393300 TUX393300 UET393300 UOP393300 UYL393300 VIH393300 VSD393300 WBZ393300 WLV393300 WVR393300 J458836 JF458836 TB458836 ACX458836 AMT458836 AWP458836 BGL458836 BQH458836 CAD458836 CJZ458836 CTV458836 DDR458836 DNN458836 DXJ458836 EHF458836 ERB458836 FAX458836 FKT458836 FUP458836 GEL458836 GOH458836 GYD458836 HHZ458836 HRV458836 IBR458836 ILN458836 IVJ458836 JFF458836 JPB458836 JYX458836 KIT458836 KSP458836 LCL458836 LMH458836 LWD458836 MFZ458836 MPV458836 MZR458836 NJN458836 NTJ458836 ODF458836 ONB458836 OWX458836 PGT458836 PQP458836 QAL458836 QKH458836 QUD458836 RDZ458836 RNV458836 RXR458836 SHN458836 SRJ458836 TBF458836 TLB458836 TUX458836 UET458836 UOP458836 UYL458836 VIH458836 VSD458836 WBZ458836 WLV458836 WVR458836 J524372 JF524372 TB524372 ACX524372 AMT524372 AWP524372 BGL524372 BQH524372 CAD524372 CJZ524372 CTV524372 DDR524372 DNN524372 DXJ524372 EHF524372 ERB524372 FAX524372 FKT524372 FUP524372 GEL524372 GOH524372 GYD524372 HHZ524372 HRV524372 IBR524372 ILN524372 IVJ524372 JFF524372 JPB524372 JYX524372 KIT524372 KSP524372 LCL524372 LMH524372 LWD524372 MFZ524372 MPV524372 MZR524372 NJN524372 NTJ524372 ODF524372 ONB524372 OWX524372 PGT524372 PQP524372 QAL524372 QKH524372 QUD524372 RDZ524372 RNV524372 RXR524372 SHN524372 SRJ524372 TBF524372 TLB524372 TUX524372 UET524372 UOP524372 UYL524372 VIH524372 VSD524372 WBZ524372 WLV524372 WVR524372 J589908 JF589908 TB589908 ACX589908 AMT589908 AWP589908 BGL589908 BQH589908 CAD589908 CJZ589908 CTV589908 DDR589908 DNN589908 DXJ589908 EHF589908 ERB589908 FAX589908 FKT589908 FUP589908 GEL589908 GOH589908 GYD589908 HHZ589908 HRV589908 IBR589908 ILN589908 IVJ589908 JFF589908 JPB589908 JYX589908 KIT589908 KSP589908 LCL589908 LMH589908 LWD589908 MFZ589908 MPV589908 MZR589908 NJN589908 NTJ589908 ODF589908 ONB589908 OWX589908 PGT589908 PQP589908 QAL589908 QKH589908 QUD589908 RDZ589908 RNV589908 RXR589908 SHN589908 SRJ589908 TBF589908 TLB589908 TUX589908 UET589908 UOP589908 UYL589908 VIH589908 VSD589908 WBZ589908 WLV589908 WVR589908 J655444 JF655444 TB655444 ACX655444 AMT655444 AWP655444 BGL655444 BQH655444 CAD655444 CJZ655444 CTV655444 DDR655444 DNN655444 DXJ655444 EHF655444 ERB655444 FAX655444 FKT655444 FUP655444 GEL655444 GOH655444 GYD655444 HHZ655444 HRV655444 IBR655444 ILN655444 IVJ655444 JFF655444 JPB655444 JYX655444 KIT655444 KSP655444 LCL655444 LMH655444 LWD655444 MFZ655444 MPV655444 MZR655444 NJN655444 NTJ655444 ODF655444 ONB655444 OWX655444 PGT655444 PQP655444 QAL655444 QKH655444 QUD655444 RDZ655444 RNV655444 RXR655444 SHN655444 SRJ655444 TBF655444 TLB655444 TUX655444 UET655444 UOP655444 UYL655444 VIH655444 VSD655444 WBZ655444 WLV655444 WVR655444 J720980 JF720980 TB720980 ACX720980 AMT720980 AWP720980 BGL720980 BQH720980 CAD720980 CJZ720980 CTV720980 DDR720980 DNN720980 DXJ720980 EHF720980 ERB720980 FAX720980 FKT720980 FUP720980 GEL720980 GOH720980 GYD720980 HHZ720980 HRV720980 IBR720980 ILN720980 IVJ720980 JFF720980 JPB720980 JYX720980 KIT720980 KSP720980 LCL720980 LMH720980 LWD720980 MFZ720980 MPV720980 MZR720980 NJN720980 NTJ720980 ODF720980 ONB720980 OWX720980 PGT720980 PQP720980 QAL720980 QKH720980 QUD720980 RDZ720980 RNV720980 RXR720980 SHN720980 SRJ720980 TBF720980 TLB720980 TUX720980 UET720980 UOP720980 UYL720980 VIH720980 VSD720980 WBZ720980 WLV720980 WVR720980 J786516 JF786516 TB786516 ACX786516 AMT786516 AWP786516 BGL786516 BQH786516 CAD786516 CJZ786516 CTV786516 DDR786516 DNN786516 DXJ786516 EHF786516 ERB786516 FAX786516 FKT786516 FUP786516 GEL786516 GOH786516 GYD786516 HHZ786516 HRV786516 IBR786516 ILN786516 IVJ786516 JFF786516 JPB786516 JYX786516 KIT786516 KSP786516 LCL786516 LMH786516 LWD786516 MFZ786516 MPV786516 MZR786516 NJN786516 NTJ786516 ODF786516 ONB786516 OWX786516 PGT786516 PQP786516 QAL786516 QKH786516 QUD786516 RDZ786516 RNV786516 RXR786516 SHN786516 SRJ786516 TBF786516 TLB786516 TUX786516 UET786516 UOP786516 UYL786516 VIH786516 VSD786516 WBZ786516 WLV786516 WVR786516 J852052 JF852052 TB852052 ACX852052 AMT852052 AWP852052 BGL852052 BQH852052 CAD852052 CJZ852052 CTV852052 DDR852052 DNN852052 DXJ852052 EHF852052 ERB852052 FAX852052 FKT852052 FUP852052 GEL852052 GOH852052 GYD852052 HHZ852052 HRV852052 IBR852052 ILN852052 IVJ852052 JFF852052 JPB852052 JYX852052 KIT852052 KSP852052 LCL852052 LMH852052 LWD852052 MFZ852052 MPV852052 MZR852052 NJN852052 NTJ852052 ODF852052 ONB852052 OWX852052 PGT852052 PQP852052 QAL852052 QKH852052 QUD852052 RDZ852052 RNV852052 RXR852052 SHN852052 SRJ852052 TBF852052 TLB852052 TUX852052 UET852052 UOP852052 UYL852052 VIH852052 VSD852052 WBZ852052 WLV852052 WVR852052 J917588 JF917588 TB917588 ACX917588 AMT917588 AWP917588 BGL917588 BQH917588 CAD917588 CJZ917588 CTV917588 DDR917588 DNN917588 DXJ917588 EHF917588 ERB917588 FAX917588 FKT917588 FUP917588 GEL917588 GOH917588 GYD917588 HHZ917588 HRV917588 IBR917588 ILN917588 IVJ917588 JFF917588 JPB917588 JYX917588 KIT917588 KSP917588 LCL917588 LMH917588 LWD917588 MFZ917588 MPV917588 MZR917588 NJN917588 NTJ917588 ODF917588 ONB917588 OWX917588 PGT917588 PQP917588 QAL917588 QKH917588 QUD917588 RDZ917588 RNV917588 RXR917588 SHN917588 SRJ917588 TBF917588 TLB917588 TUX917588 UET917588 UOP917588 UYL917588 VIH917588 VSD917588 WBZ917588 WLV917588 WVR917588 J983124 JF983124 TB983124 ACX983124 AMT983124 AWP983124 BGL983124 BQH983124 CAD983124 CJZ983124 CTV983124 DDR983124 DNN983124 DXJ983124 EHF983124 ERB983124 FAX983124 FKT983124 FUP983124 GEL983124 GOH983124 GYD983124 HHZ983124 HRV983124 IBR983124 ILN983124 IVJ983124 JFF983124 JPB983124 JYX983124 KIT983124 KSP983124 LCL983124 LMH983124 LWD983124 MFZ983124 MPV983124 MZR983124 NJN983124 NTJ983124 ODF983124 ONB983124 OWX983124 PGT983124 PQP983124 QAL983124 QKH983124 QUD983124 RDZ983124 RNV983124 RXR983124 SHN983124 SRJ983124 TBF983124 TLB983124 TUX983124 UET983124 UOP983124 UYL983124 VIH983124 VSD983124 WBZ983124 WLV983124 WVR983124 WVQ56 J65603 JF65603 TB65603 ACX65603 AMT65603 AWP65603 BGL65603 BQH65603 CAD65603 CJZ65603 CTV65603 DDR65603 DNN65603 DXJ65603 EHF65603 ERB65603 FAX65603 FKT65603 FUP65603 GEL65603 GOH65603 GYD65603 HHZ65603 HRV65603 IBR65603 ILN65603 IVJ65603 JFF65603 JPB65603 JYX65603 KIT65603 KSP65603 LCL65603 LMH65603 LWD65603 MFZ65603 MPV65603 MZR65603 NJN65603 NTJ65603 ODF65603 ONB65603 OWX65603 PGT65603 PQP65603 QAL65603 QKH65603 QUD65603 RDZ65603 RNV65603 RXR65603 SHN65603 SRJ65603 TBF65603 TLB65603 TUX65603 UET65603 UOP65603 UYL65603 VIH65603 VSD65603 WBZ65603 WLV65603 WVR65603 J131139 JF131139 TB131139 ACX131139 AMT131139 AWP131139 BGL131139 BQH131139 CAD131139 CJZ131139 CTV131139 DDR131139 DNN131139 DXJ131139 EHF131139 ERB131139 FAX131139 FKT131139 FUP131139 GEL131139 GOH131139 GYD131139 HHZ131139 HRV131139 IBR131139 ILN131139 IVJ131139 JFF131139 JPB131139 JYX131139 KIT131139 KSP131139 LCL131139 LMH131139 LWD131139 MFZ131139 MPV131139 MZR131139 NJN131139 NTJ131139 ODF131139 ONB131139 OWX131139 PGT131139 PQP131139 QAL131139 QKH131139 QUD131139 RDZ131139 RNV131139 RXR131139 SHN131139 SRJ131139 TBF131139 TLB131139 TUX131139 UET131139 UOP131139 UYL131139 VIH131139 VSD131139 WBZ131139 WLV131139 WVR131139 J196675 JF196675 TB196675 ACX196675 AMT196675 AWP196675 BGL196675 BQH196675 CAD196675 CJZ196675 CTV196675 DDR196675 DNN196675 DXJ196675 EHF196675 ERB196675 FAX196675 FKT196675 FUP196675 GEL196675 GOH196675 GYD196675 HHZ196675 HRV196675 IBR196675 ILN196675 IVJ196675 JFF196675 JPB196675 JYX196675 KIT196675 KSP196675 LCL196675 LMH196675 LWD196675 MFZ196675 MPV196675 MZR196675 NJN196675 NTJ196675 ODF196675 ONB196675 OWX196675 PGT196675 PQP196675 QAL196675 QKH196675 QUD196675 RDZ196675 RNV196675 RXR196675 SHN196675 SRJ196675 TBF196675 TLB196675 TUX196675 UET196675 UOP196675 UYL196675 VIH196675 VSD196675 WBZ196675 WLV196675 WVR196675 J262211 JF262211 TB262211 ACX262211 AMT262211 AWP262211 BGL262211 BQH262211 CAD262211 CJZ262211 CTV262211 DDR262211 DNN262211 DXJ262211 EHF262211 ERB262211 FAX262211 FKT262211 FUP262211 GEL262211 GOH262211 GYD262211 HHZ262211 HRV262211 IBR262211 ILN262211 IVJ262211 JFF262211 JPB262211 JYX262211 KIT262211 KSP262211 LCL262211 LMH262211 LWD262211 MFZ262211 MPV262211 MZR262211 NJN262211 NTJ262211 ODF262211 ONB262211 OWX262211 PGT262211 PQP262211 QAL262211 QKH262211 QUD262211 RDZ262211 RNV262211 RXR262211 SHN262211 SRJ262211 TBF262211 TLB262211 TUX262211 UET262211 UOP262211 UYL262211 VIH262211 VSD262211 WBZ262211 WLV262211 WVR262211 J327747 JF327747 TB327747 ACX327747 AMT327747 AWP327747 BGL327747 BQH327747 CAD327747 CJZ327747 CTV327747 DDR327747 DNN327747 DXJ327747 EHF327747 ERB327747 FAX327747 FKT327747 FUP327747 GEL327747 GOH327747 GYD327747 HHZ327747 HRV327747 IBR327747 ILN327747 IVJ327747 JFF327747 JPB327747 JYX327747 KIT327747 KSP327747 LCL327747 LMH327747 LWD327747 MFZ327747 MPV327747 MZR327747 NJN327747 NTJ327747 ODF327747 ONB327747 OWX327747 PGT327747 PQP327747 QAL327747 QKH327747 QUD327747 RDZ327747 RNV327747 RXR327747 SHN327747 SRJ327747 TBF327747 TLB327747 TUX327747 UET327747 UOP327747 UYL327747 VIH327747 VSD327747 WBZ327747 WLV327747 WVR327747 J393283 JF393283 TB393283 ACX393283 AMT393283 AWP393283 BGL393283 BQH393283 CAD393283 CJZ393283 CTV393283 DDR393283 DNN393283 DXJ393283 EHF393283 ERB393283 FAX393283 FKT393283 FUP393283 GEL393283 GOH393283 GYD393283 HHZ393283 HRV393283 IBR393283 ILN393283 IVJ393283 JFF393283 JPB393283 JYX393283 KIT393283 KSP393283 LCL393283 LMH393283 LWD393283 MFZ393283 MPV393283 MZR393283 NJN393283 NTJ393283 ODF393283 ONB393283 OWX393283 PGT393283 PQP393283 QAL393283 QKH393283 QUD393283 RDZ393283 RNV393283 RXR393283 SHN393283 SRJ393283 TBF393283 TLB393283 TUX393283 UET393283 UOP393283 UYL393283 VIH393283 VSD393283 WBZ393283 WLV393283 WVR393283 J458819 JF458819 TB458819 ACX458819 AMT458819 AWP458819 BGL458819 BQH458819 CAD458819 CJZ458819 CTV458819 DDR458819 DNN458819 DXJ458819 EHF458819 ERB458819 FAX458819 FKT458819 FUP458819 GEL458819 GOH458819 GYD458819 HHZ458819 HRV458819 IBR458819 ILN458819 IVJ458819 JFF458819 JPB458819 JYX458819 KIT458819 KSP458819 LCL458819 LMH458819 LWD458819 MFZ458819 MPV458819 MZR458819 NJN458819 NTJ458819 ODF458819 ONB458819 OWX458819 PGT458819 PQP458819 QAL458819 QKH458819 QUD458819 RDZ458819 RNV458819 RXR458819 SHN458819 SRJ458819 TBF458819 TLB458819 TUX458819 UET458819 UOP458819 UYL458819 VIH458819 VSD458819 WBZ458819 WLV458819 WVR458819 J524355 JF524355 TB524355 ACX524355 AMT524355 AWP524355 BGL524355 BQH524355 CAD524355 CJZ524355 CTV524355 DDR524355 DNN524355 DXJ524355 EHF524355 ERB524355 FAX524355 FKT524355 FUP524355 GEL524355 GOH524355 GYD524355 HHZ524355 HRV524355 IBR524355 ILN524355 IVJ524355 JFF524355 JPB524355 JYX524355 KIT524355 KSP524355 LCL524355 LMH524355 LWD524355 MFZ524355 MPV524355 MZR524355 NJN524355 NTJ524355 ODF524355 ONB524355 OWX524355 PGT524355 PQP524355 QAL524355 QKH524355 QUD524355 RDZ524355 RNV524355 RXR524355 SHN524355 SRJ524355 TBF524355 TLB524355 TUX524355 UET524355 UOP524355 UYL524355 VIH524355 VSD524355 WBZ524355 WLV524355 WVR524355 J589891 JF589891 TB589891 ACX589891 AMT589891 AWP589891 BGL589891 BQH589891 CAD589891 CJZ589891 CTV589891 DDR589891 DNN589891 DXJ589891 EHF589891 ERB589891 FAX589891 FKT589891 FUP589891 GEL589891 GOH589891 GYD589891 HHZ589891 HRV589891 IBR589891 ILN589891 IVJ589891 JFF589891 JPB589891 JYX589891 KIT589891 KSP589891 LCL589891 LMH589891 LWD589891 MFZ589891 MPV589891 MZR589891 NJN589891 NTJ589891 ODF589891 ONB589891 OWX589891 PGT589891 PQP589891 QAL589891 QKH589891 QUD589891 RDZ589891 RNV589891 RXR589891 SHN589891 SRJ589891 TBF589891 TLB589891 TUX589891 UET589891 UOP589891 UYL589891 VIH589891 VSD589891 WBZ589891 WLV589891 WVR589891 J655427 JF655427 TB655427 ACX655427 AMT655427 AWP655427 BGL655427 BQH655427 CAD655427 CJZ655427 CTV655427 DDR655427 DNN655427 DXJ655427 EHF655427 ERB655427 FAX655427 FKT655427 FUP655427 GEL655427 GOH655427 GYD655427 HHZ655427 HRV655427 IBR655427 ILN655427 IVJ655427 JFF655427 JPB655427 JYX655427 KIT655427 KSP655427 LCL655427 LMH655427 LWD655427 MFZ655427 MPV655427 MZR655427 NJN655427 NTJ655427 ODF655427 ONB655427 OWX655427 PGT655427 PQP655427 QAL655427 QKH655427 QUD655427 RDZ655427 RNV655427 RXR655427 SHN655427 SRJ655427 TBF655427 TLB655427 TUX655427 UET655427 UOP655427 UYL655427 VIH655427 VSD655427 WBZ655427 WLV655427 WVR655427 J720963 JF720963 TB720963 ACX720963 AMT720963 AWP720963 BGL720963 BQH720963 CAD720963 CJZ720963 CTV720963 DDR720963 DNN720963 DXJ720963 EHF720963 ERB720963 FAX720963 FKT720963 FUP720963 GEL720963 GOH720963 GYD720963 HHZ720963 HRV720963 IBR720963 ILN720963 IVJ720963 JFF720963 JPB720963 JYX720963 KIT720963 KSP720963 LCL720963 LMH720963 LWD720963 MFZ720963 MPV720963 MZR720963 NJN720963 NTJ720963 ODF720963 ONB720963 OWX720963 PGT720963 PQP720963 QAL720963 QKH720963 QUD720963 RDZ720963 RNV720963 RXR720963 SHN720963 SRJ720963 TBF720963 TLB720963 TUX720963 UET720963 UOP720963 UYL720963 VIH720963 VSD720963 WBZ720963 WLV720963 WVR720963 J786499 JF786499 TB786499 ACX786499 AMT786499 AWP786499 BGL786499 BQH786499 CAD786499 CJZ786499 CTV786499 DDR786499 DNN786499 DXJ786499 EHF786499 ERB786499 FAX786499 FKT786499 FUP786499 GEL786499 GOH786499 GYD786499 HHZ786499 HRV786499 IBR786499 ILN786499 IVJ786499 JFF786499 JPB786499 JYX786499 KIT786499 KSP786499 LCL786499 LMH786499 LWD786499 MFZ786499 MPV786499 MZR786499 NJN786499 NTJ786499 ODF786499 ONB786499 OWX786499 PGT786499 PQP786499 QAL786499 QKH786499 QUD786499 RDZ786499 RNV786499 RXR786499 SHN786499 SRJ786499 TBF786499 TLB786499 TUX786499 UET786499 UOP786499 UYL786499 VIH786499 VSD786499 WBZ786499 WLV786499 WVR786499 J852035 JF852035 TB852035 ACX852035 AMT852035 AWP852035 BGL852035 BQH852035 CAD852035 CJZ852035 CTV852035 DDR852035 DNN852035 DXJ852035 EHF852035 ERB852035 FAX852035 FKT852035 FUP852035 GEL852035 GOH852035 GYD852035 HHZ852035 HRV852035 IBR852035 ILN852035 IVJ852035 JFF852035 JPB852035 JYX852035 KIT852035 KSP852035 LCL852035 LMH852035 LWD852035 MFZ852035 MPV852035 MZR852035 NJN852035 NTJ852035 ODF852035 ONB852035 OWX852035 PGT852035 PQP852035 QAL852035 QKH852035 QUD852035 RDZ852035 RNV852035 RXR852035 SHN852035 SRJ852035 TBF852035 TLB852035 TUX852035 UET852035 UOP852035 UYL852035 VIH852035 VSD852035 WBZ852035 WLV852035 WVR852035 J917571 JF917571 TB917571 ACX917571 AMT917571 AWP917571 BGL917571 BQH917571 CAD917571 CJZ917571 CTV917571 DDR917571 DNN917571 DXJ917571 EHF917571 ERB917571 FAX917571 FKT917571 FUP917571 GEL917571 GOH917571 GYD917571 HHZ917571 HRV917571 IBR917571 ILN917571 IVJ917571 JFF917571 JPB917571 JYX917571 KIT917571 KSP917571 LCL917571 LMH917571 LWD917571 MFZ917571 MPV917571 MZR917571 NJN917571 NTJ917571 ODF917571 ONB917571 OWX917571 PGT917571 PQP917571 QAL917571 QKH917571 QUD917571 RDZ917571 RNV917571 RXR917571 SHN917571 SRJ917571 TBF917571 TLB917571 TUX917571 UET917571 UOP917571 UYL917571 VIH917571 VSD917571 WBZ917571 WLV917571 WVR917571 J983107 JF983107 TB983107 ACX983107 AMT983107 AWP983107 BGL983107 BQH983107 CAD983107 CJZ983107 CTV983107 DDR983107 DNN983107 DXJ983107 EHF983107 ERB983107 FAX983107 FKT983107 FUP983107 GEL983107 GOH983107 GYD983107 HHZ983107 HRV983107 IBR983107 ILN983107 IVJ983107 JFF983107 JPB983107 JYX983107 KIT983107 KSP983107 LCL983107 LMH983107 LWD983107 MFZ983107 MPV983107 MZR983107 NJN983107 NTJ983107 ODF983107 ONB983107 OWX983107 PGT983107 PQP983107 QAL983107 QKH983107 QUD983107 RDZ983107 RNV983107 RXR983107 SHN983107 SRJ983107 TBF983107 TLB983107 TUX983107 UET983107 UOP983107 UYL983107 VIH983107 VSD983107 WBZ983107 WLV983107 WVR983107 J65608 JF65608 TB65608 ACX65608 AMT65608 AWP65608 BGL65608 BQH65608 CAD65608 CJZ65608 CTV65608 DDR65608 DNN65608 DXJ65608 EHF65608 ERB65608 FAX65608 FKT65608 FUP65608 GEL65608 GOH65608 GYD65608 HHZ65608 HRV65608 IBR65608 ILN65608 IVJ65608 JFF65608 JPB65608 JYX65608 KIT65608 KSP65608 LCL65608 LMH65608 LWD65608 MFZ65608 MPV65608 MZR65608 NJN65608 NTJ65608 ODF65608 ONB65608 OWX65608 PGT65608 PQP65608 QAL65608 QKH65608 QUD65608 RDZ65608 RNV65608 RXR65608 SHN65608 SRJ65608 TBF65608 TLB65608 TUX65608 UET65608 UOP65608 UYL65608 VIH65608 VSD65608 WBZ65608 WLV65608 WVR65608 J131144 JF131144 TB131144 ACX131144 AMT131144 AWP131144 BGL131144 BQH131144 CAD131144 CJZ131144 CTV131144 DDR131144 DNN131144 DXJ131144 EHF131144 ERB131144 FAX131144 FKT131144 FUP131144 GEL131144 GOH131144 GYD131144 HHZ131144 HRV131144 IBR131144 ILN131144 IVJ131144 JFF131144 JPB131144 JYX131144 KIT131144 KSP131144 LCL131144 LMH131144 LWD131144 MFZ131144 MPV131144 MZR131144 NJN131144 NTJ131144 ODF131144 ONB131144 OWX131144 PGT131144 PQP131144 QAL131144 QKH131144 QUD131144 RDZ131144 RNV131144 RXR131144 SHN131144 SRJ131144 TBF131144 TLB131144 TUX131144 UET131144 UOP131144 UYL131144 VIH131144 VSD131144 WBZ131144 WLV131144 WVR131144 J196680 JF196680 TB196680 ACX196680 AMT196680 AWP196680 BGL196680 BQH196680 CAD196680 CJZ196680 CTV196680 DDR196680 DNN196680 DXJ196680 EHF196680 ERB196680 FAX196680 FKT196680 FUP196680 GEL196680 GOH196680 GYD196680 HHZ196680 HRV196680 IBR196680 ILN196680 IVJ196680 JFF196680 JPB196680 JYX196680 KIT196680 KSP196680 LCL196680 LMH196680 LWD196680 MFZ196680 MPV196680 MZR196680 NJN196680 NTJ196680 ODF196680 ONB196680 OWX196680 PGT196680 PQP196680 QAL196680 QKH196680 QUD196680 RDZ196680 RNV196680 RXR196680 SHN196680 SRJ196680 TBF196680 TLB196680 TUX196680 UET196680 UOP196680 UYL196680 VIH196680 VSD196680 WBZ196680 WLV196680 WVR196680 J262216 JF262216 TB262216 ACX262216 AMT262216 AWP262216 BGL262216 BQH262216 CAD262216 CJZ262216 CTV262216 DDR262216 DNN262216 DXJ262216 EHF262216 ERB262216 FAX262216 FKT262216 FUP262216 GEL262216 GOH262216 GYD262216 HHZ262216 HRV262216 IBR262216 ILN262216 IVJ262216 JFF262216 JPB262216 JYX262216 KIT262216 KSP262216 LCL262216 LMH262216 LWD262216 MFZ262216 MPV262216 MZR262216 NJN262216 NTJ262216 ODF262216 ONB262216 OWX262216 PGT262216 PQP262216 QAL262216 QKH262216 QUD262216 RDZ262216 RNV262216 RXR262216 SHN262216 SRJ262216 TBF262216 TLB262216 TUX262216 UET262216 UOP262216 UYL262216 VIH262216 VSD262216 WBZ262216 WLV262216 WVR262216 J327752 JF327752 TB327752 ACX327752 AMT327752 AWP327752 BGL327752 BQH327752 CAD327752 CJZ327752 CTV327752 DDR327752 DNN327752 DXJ327752 EHF327752 ERB327752 FAX327752 FKT327752 FUP327752 GEL327752 GOH327752 GYD327752 HHZ327752 HRV327752 IBR327752 ILN327752 IVJ327752 JFF327752 JPB327752 JYX327752 KIT327752 KSP327752 LCL327752 LMH327752 LWD327752 MFZ327752 MPV327752 MZR327752 NJN327752 NTJ327752 ODF327752 ONB327752 OWX327752 PGT327752 PQP327752 QAL327752 QKH327752 QUD327752 RDZ327752 RNV327752 RXR327752 SHN327752 SRJ327752 TBF327752 TLB327752 TUX327752 UET327752 UOP327752 UYL327752 VIH327752 VSD327752 WBZ327752 WLV327752 WVR327752 J393288 JF393288 TB393288 ACX393288 AMT393288 AWP393288 BGL393288 BQH393288 CAD393288 CJZ393288 CTV393288 DDR393288 DNN393288 DXJ393288 EHF393288 ERB393288 FAX393288 FKT393288 FUP393288 GEL393288 GOH393288 GYD393288 HHZ393288 HRV393288 IBR393288 ILN393288 IVJ393288 JFF393288 JPB393288 JYX393288 KIT393288 KSP393288 LCL393288 LMH393288 LWD393288 MFZ393288 MPV393288 MZR393288 NJN393288 NTJ393288 ODF393288 ONB393288 OWX393288 PGT393288 PQP393288 QAL393288 QKH393288 QUD393288 RDZ393288 RNV393288 RXR393288 SHN393288 SRJ393288 TBF393288 TLB393288 TUX393288 UET393288 UOP393288 UYL393288 VIH393288 VSD393288 WBZ393288 WLV393288 WVR393288 J458824 JF458824 TB458824 ACX458824 AMT458824 AWP458824 BGL458824 BQH458824 CAD458824 CJZ458824 CTV458824 DDR458824 DNN458824 DXJ458824 EHF458824 ERB458824 FAX458824 FKT458824 FUP458824 GEL458824 GOH458824 GYD458824 HHZ458824 HRV458824 IBR458824 ILN458824 IVJ458824 JFF458824 JPB458824 JYX458824 KIT458824 KSP458824 LCL458824 LMH458824 LWD458824 MFZ458824 MPV458824 MZR458824 NJN458824 NTJ458824 ODF458824 ONB458824 OWX458824 PGT458824 PQP458824 QAL458824 QKH458824 QUD458824 RDZ458824 RNV458824 RXR458824 SHN458824 SRJ458824 TBF458824 TLB458824 TUX458824 UET458824 UOP458824 UYL458824 VIH458824 VSD458824 WBZ458824 WLV458824 WVR458824 J524360 JF524360 TB524360 ACX524360 AMT524360 AWP524360 BGL524360 BQH524360 CAD524360 CJZ524360 CTV524360 DDR524360 DNN524360 DXJ524360 EHF524360 ERB524360 FAX524360 FKT524360 FUP524360 GEL524360 GOH524360 GYD524360 HHZ524360 HRV524360 IBR524360 ILN524360 IVJ524360 JFF524360 JPB524360 JYX524360 KIT524360 KSP524360 LCL524360 LMH524360 LWD524360 MFZ524360 MPV524360 MZR524360 NJN524360 NTJ524360 ODF524360 ONB524360 OWX524360 PGT524360 PQP524360 QAL524360 QKH524360 QUD524360 RDZ524360 RNV524360 RXR524360 SHN524360 SRJ524360 TBF524360 TLB524360 TUX524360 UET524360 UOP524360 UYL524360 VIH524360 VSD524360 WBZ524360 WLV524360 WVR524360 J589896 JF589896 TB589896 ACX589896 AMT589896 AWP589896 BGL589896 BQH589896 CAD589896 CJZ589896 CTV589896 DDR589896 DNN589896 DXJ589896 EHF589896 ERB589896 FAX589896 FKT589896 FUP589896 GEL589896 GOH589896 GYD589896 HHZ589896 HRV589896 IBR589896 ILN589896 IVJ589896 JFF589896 JPB589896 JYX589896 KIT589896 KSP589896 LCL589896 LMH589896 LWD589896 MFZ589896 MPV589896 MZR589896 NJN589896 NTJ589896 ODF589896 ONB589896 OWX589896 PGT589896 PQP589896 QAL589896 QKH589896 QUD589896 RDZ589896 RNV589896 RXR589896 SHN589896 SRJ589896 TBF589896 TLB589896 TUX589896 UET589896 UOP589896 UYL589896 VIH589896 VSD589896 WBZ589896 WLV589896 WVR589896 J655432 JF655432 TB655432 ACX655432 AMT655432 AWP655432 BGL655432 BQH655432 CAD655432 CJZ655432 CTV655432 DDR655432 DNN655432 DXJ655432 EHF655432 ERB655432 FAX655432 FKT655432 FUP655432 GEL655432 GOH655432 GYD655432 HHZ655432 HRV655432 IBR655432 ILN655432 IVJ655432 JFF655432 JPB655432 JYX655432 KIT655432 KSP655432 LCL655432 LMH655432 LWD655432 MFZ655432 MPV655432 MZR655432 NJN655432 NTJ655432 ODF655432 ONB655432 OWX655432 PGT655432 PQP655432 QAL655432 QKH655432 QUD655432 RDZ655432 RNV655432 RXR655432 SHN655432 SRJ655432 TBF655432 TLB655432 TUX655432 UET655432 UOP655432 UYL655432 VIH655432 VSD655432 WBZ655432 WLV655432 WVR655432 J720968 JF720968 TB720968 ACX720968 AMT720968 AWP720968 BGL720968 BQH720968 CAD720968 CJZ720968 CTV720968 DDR720968 DNN720968 DXJ720968 EHF720968 ERB720968 FAX720968 FKT720968 FUP720968 GEL720968 GOH720968 GYD720968 HHZ720968 HRV720968 IBR720968 ILN720968 IVJ720968 JFF720968 JPB720968 JYX720968 KIT720968 KSP720968 LCL720968 LMH720968 LWD720968 MFZ720968 MPV720968 MZR720968 NJN720968 NTJ720968 ODF720968 ONB720968 OWX720968 PGT720968 PQP720968 QAL720968 QKH720968 QUD720968 RDZ720968 RNV720968 RXR720968 SHN720968 SRJ720968 TBF720968 TLB720968 TUX720968 UET720968 UOP720968 UYL720968 VIH720968 VSD720968 WBZ720968 WLV720968 WVR720968 J786504 JF786504 TB786504 ACX786504 AMT786504 AWP786504 BGL786504 BQH786504 CAD786504 CJZ786504 CTV786504 DDR786504 DNN786504 DXJ786504 EHF786504 ERB786504 FAX786504 FKT786504 FUP786504 GEL786504 GOH786504 GYD786504 HHZ786504 HRV786504 IBR786504 ILN786504 IVJ786504 JFF786504 JPB786504 JYX786504 KIT786504 KSP786504 LCL786504 LMH786504 LWD786504 MFZ786504 MPV786504 MZR786504 NJN786504 NTJ786504 ODF786504 ONB786504 OWX786504 PGT786504 PQP786504 QAL786504 QKH786504 QUD786504 RDZ786504 RNV786504 RXR786504 SHN786504 SRJ786504 TBF786504 TLB786504 TUX786504 UET786504 UOP786504 UYL786504 VIH786504 VSD786504 WBZ786504 WLV786504 WVR786504 J852040 JF852040 TB852040 ACX852040 AMT852040 AWP852040 BGL852040 BQH852040 CAD852040 CJZ852040 CTV852040 DDR852040 DNN852040 DXJ852040 EHF852040 ERB852040 FAX852040 FKT852040 FUP852040 GEL852040 GOH852040 GYD852040 HHZ852040 HRV852040 IBR852040 ILN852040 IVJ852040 JFF852040 JPB852040 JYX852040 KIT852040 KSP852040 LCL852040 LMH852040 LWD852040 MFZ852040 MPV852040 MZR852040 NJN852040 NTJ852040 ODF852040 ONB852040 OWX852040 PGT852040 PQP852040 QAL852040 QKH852040 QUD852040 RDZ852040 RNV852040 RXR852040 SHN852040 SRJ852040 TBF852040 TLB852040 TUX852040 UET852040 UOP852040 UYL852040 VIH852040 VSD852040 WBZ852040 WLV852040 WVR852040 J917576 JF917576 TB917576 ACX917576 AMT917576 AWP917576 BGL917576 BQH917576 CAD917576 CJZ917576 CTV917576 DDR917576 DNN917576 DXJ917576 EHF917576 ERB917576 FAX917576 FKT917576 FUP917576 GEL917576 GOH917576 GYD917576 HHZ917576 HRV917576 IBR917576 ILN917576 IVJ917576 JFF917576 JPB917576 JYX917576 KIT917576 KSP917576 LCL917576 LMH917576 LWD917576 MFZ917576 MPV917576 MZR917576 NJN917576 NTJ917576 ODF917576 ONB917576 OWX917576 PGT917576 PQP917576 QAL917576 QKH917576 QUD917576 RDZ917576 RNV917576 RXR917576 SHN917576 SRJ917576 TBF917576 TLB917576 TUX917576 UET917576 UOP917576 UYL917576 VIH917576 VSD917576 WBZ917576 WLV917576 WVR917576 J983112 JF983112 TB983112 ACX983112 AMT983112 AWP983112 BGL983112 BQH983112 CAD983112 CJZ983112 CTV983112 DDR983112 DNN983112 DXJ983112 EHF983112 ERB983112 FAX983112 FKT983112 FUP983112 GEL983112 GOH983112 GYD983112 HHZ983112 HRV983112 IBR983112 ILN983112 IVJ983112 JFF983112 JPB983112 JYX983112 KIT983112 KSP983112 LCL983112 LMH983112 LWD983112 MFZ983112 MPV983112 MZR983112 NJN983112 NTJ983112 ODF983112 ONB983112 OWX983112 PGT983112 PQP983112 QAL983112 QKH983112 QUD983112 RDZ983112 RNV983112 RXR983112 SHN983112 SRJ983112 TBF983112 TLB983112 TUX983112 UET983112 UOP983112 UYL983112 VIH983112 VSD983112 WBZ983112 WLV983112 WVR983112 J65593 JF65593 TB65593 ACX65593 AMT65593 AWP65593 BGL65593 BQH65593 CAD65593 CJZ65593 CTV65593 DDR65593 DNN65593 DXJ65593 EHF65593 ERB65593 FAX65593 FKT65593 FUP65593 GEL65593 GOH65593 GYD65593 HHZ65593 HRV65593 IBR65593 ILN65593 IVJ65593 JFF65593 JPB65593 JYX65593 KIT65593 KSP65593 LCL65593 LMH65593 LWD65593 MFZ65593 MPV65593 MZR65593 NJN65593 NTJ65593 ODF65593 ONB65593 OWX65593 PGT65593 PQP65593 QAL65593 QKH65593 QUD65593 RDZ65593 RNV65593 RXR65593 SHN65593 SRJ65593 TBF65593 TLB65593 TUX65593 UET65593 UOP65593 UYL65593 VIH65593 VSD65593 WBZ65593 WLV65593 WVR65593 J131129 JF131129 TB131129 ACX131129 AMT131129 AWP131129 BGL131129 BQH131129 CAD131129 CJZ131129 CTV131129 DDR131129 DNN131129 DXJ131129 EHF131129 ERB131129 FAX131129 FKT131129 FUP131129 GEL131129 GOH131129 GYD131129 HHZ131129 HRV131129 IBR131129 ILN131129 IVJ131129 JFF131129 JPB131129 JYX131129 KIT131129 KSP131129 LCL131129 LMH131129 LWD131129 MFZ131129 MPV131129 MZR131129 NJN131129 NTJ131129 ODF131129 ONB131129 OWX131129 PGT131129 PQP131129 QAL131129 QKH131129 QUD131129 RDZ131129 RNV131129 RXR131129 SHN131129 SRJ131129 TBF131129 TLB131129 TUX131129 UET131129 UOP131129 UYL131129 VIH131129 VSD131129 WBZ131129 WLV131129 WVR131129 J196665 JF196665 TB196665 ACX196665 AMT196665 AWP196665 BGL196665 BQH196665 CAD196665 CJZ196665 CTV196665 DDR196665 DNN196665 DXJ196665 EHF196665 ERB196665 FAX196665 FKT196665 FUP196665 GEL196665 GOH196665 GYD196665 HHZ196665 HRV196665 IBR196665 ILN196665 IVJ196665 JFF196665 JPB196665 JYX196665 KIT196665 KSP196665 LCL196665 LMH196665 LWD196665 MFZ196665 MPV196665 MZR196665 NJN196665 NTJ196665 ODF196665 ONB196665 OWX196665 PGT196665 PQP196665 QAL196665 QKH196665 QUD196665 RDZ196665 RNV196665 RXR196665 SHN196665 SRJ196665 TBF196665 TLB196665 TUX196665 UET196665 UOP196665 UYL196665 VIH196665 VSD196665 WBZ196665 WLV196665 WVR196665 J262201 JF262201 TB262201 ACX262201 AMT262201 AWP262201 BGL262201 BQH262201 CAD262201 CJZ262201 CTV262201 DDR262201 DNN262201 DXJ262201 EHF262201 ERB262201 FAX262201 FKT262201 FUP262201 GEL262201 GOH262201 GYD262201 HHZ262201 HRV262201 IBR262201 ILN262201 IVJ262201 JFF262201 JPB262201 JYX262201 KIT262201 KSP262201 LCL262201 LMH262201 LWD262201 MFZ262201 MPV262201 MZR262201 NJN262201 NTJ262201 ODF262201 ONB262201 OWX262201 PGT262201 PQP262201 QAL262201 QKH262201 QUD262201 RDZ262201 RNV262201 RXR262201 SHN262201 SRJ262201 TBF262201 TLB262201 TUX262201 UET262201 UOP262201 UYL262201 VIH262201 VSD262201 WBZ262201 WLV262201 WVR262201 J327737 JF327737 TB327737 ACX327737 AMT327737 AWP327737 BGL327737 BQH327737 CAD327737 CJZ327737 CTV327737 DDR327737 DNN327737 DXJ327737 EHF327737 ERB327737 FAX327737 FKT327737 FUP327737 GEL327737 GOH327737 GYD327737 HHZ327737 HRV327737 IBR327737 ILN327737 IVJ327737 JFF327737 JPB327737 JYX327737 KIT327737 KSP327737 LCL327737 LMH327737 LWD327737 MFZ327737 MPV327737 MZR327737 NJN327737 NTJ327737 ODF327737 ONB327737 OWX327737 PGT327737 PQP327737 QAL327737 QKH327737 QUD327737 RDZ327737 RNV327737 RXR327737 SHN327737 SRJ327737 TBF327737 TLB327737 TUX327737 UET327737 UOP327737 UYL327737 VIH327737 VSD327737 WBZ327737 WLV327737 WVR327737 J393273 JF393273 TB393273 ACX393273 AMT393273 AWP393273 BGL393273 BQH393273 CAD393273 CJZ393273 CTV393273 DDR393273 DNN393273 DXJ393273 EHF393273 ERB393273 FAX393273 FKT393273 FUP393273 GEL393273 GOH393273 GYD393273 HHZ393273 HRV393273 IBR393273 ILN393273 IVJ393273 JFF393273 JPB393273 JYX393273 KIT393273 KSP393273 LCL393273 LMH393273 LWD393273 MFZ393273 MPV393273 MZR393273 NJN393273 NTJ393273 ODF393273 ONB393273 OWX393273 PGT393273 PQP393273 QAL393273 QKH393273 QUD393273 RDZ393273 RNV393273 RXR393273 SHN393273 SRJ393273 TBF393273 TLB393273 TUX393273 UET393273 UOP393273 UYL393273 VIH393273 VSD393273 WBZ393273 WLV393273 WVR393273 J458809 JF458809 TB458809 ACX458809 AMT458809 AWP458809 BGL458809 BQH458809 CAD458809 CJZ458809 CTV458809 DDR458809 DNN458809 DXJ458809 EHF458809 ERB458809 FAX458809 FKT458809 FUP458809 GEL458809 GOH458809 GYD458809 HHZ458809 HRV458809 IBR458809 ILN458809 IVJ458809 JFF458809 JPB458809 JYX458809 KIT458809 KSP458809 LCL458809 LMH458809 LWD458809 MFZ458809 MPV458809 MZR458809 NJN458809 NTJ458809 ODF458809 ONB458809 OWX458809 PGT458809 PQP458809 QAL458809 QKH458809 QUD458809 RDZ458809 RNV458809 RXR458809 SHN458809 SRJ458809 TBF458809 TLB458809 TUX458809 UET458809 UOP458809 UYL458809 VIH458809 VSD458809 WBZ458809 WLV458809 WVR458809 J524345 JF524345 TB524345 ACX524345 AMT524345 AWP524345 BGL524345 BQH524345 CAD524345 CJZ524345 CTV524345 DDR524345 DNN524345 DXJ524345 EHF524345 ERB524345 FAX524345 FKT524345 FUP524345 GEL524345 GOH524345 GYD524345 HHZ524345 HRV524345 IBR524345 ILN524345 IVJ524345 JFF524345 JPB524345 JYX524345 KIT524345 KSP524345 LCL524345 LMH524345 LWD524345 MFZ524345 MPV524345 MZR524345 NJN524345 NTJ524345 ODF524345 ONB524345 OWX524345 PGT524345 PQP524345 QAL524345 QKH524345 QUD524345 RDZ524345 RNV524345 RXR524345 SHN524345 SRJ524345 TBF524345 TLB524345 TUX524345 UET524345 UOP524345 UYL524345 VIH524345 VSD524345 WBZ524345 WLV524345 WVR524345 J589881 JF589881 TB589881 ACX589881 AMT589881 AWP589881 BGL589881 BQH589881 CAD589881 CJZ589881 CTV589881 DDR589881 DNN589881 DXJ589881 EHF589881 ERB589881 FAX589881 FKT589881 FUP589881 GEL589881 GOH589881 GYD589881 HHZ589881 HRV589881 IBR589881 ILN589881 IVJ589881 JFF589881 JPB589881 JYX589881 KIT589881 KSP589881 LCL589881 LMH589881 LWD589881 MFZ589881 MPV589881 MZR589881 NJN589881 NTJ589881 ODF589881 ONB589881 OWX589881 PGT589881 PQP589881 QAL589881 QKH589881 QUD589881 RDZ589881 RNV589881 RXR589881 SHN589881 SRJ589881 TBF589881 TLB589881 TUX589881 UET589881 UOP589881 UYL589881 VIH589881 VSD589881 WBZ589881 WLV589881 WVR589881 J655417 JF655417 TB655417 ACX655417 AMT655417 AWP655417 BGL655417 BQH655417 CAD655417 CJZ655417 CTV655417 DDR655417 DNN655417 DXJ655417 EHF655417 ERB655417 FAX655417 FKT655417 FUP655417 GEL655417 GOH655417 GYD655417 HHZ655417 HRV655417 IBR655417 ILN655417 IVJ655417 JFF655417 JPB655417 JYX655417 KIT655417 KSP655417 LCL655417 LMH655417 LWD655417 MFZ655417 MPV655417 MZR655417 NJN655417 NTJ655417 ODF655417 ONB655417 OWX655417 PGT655417 PQP655417 QAL655417 QKH655417 QUD655417 RDZ655417 RNV655417 RXR655417 SHN655417 SRJ655417 TBF655417 TLB655417 TUX655417 UET655417 UOP655417 UYL655417 VIH655417 VSD655417 WBZ655417 WLV655417 WVR655417 J720953 JF720953 TB720953 ACX720953 AMT720953 AWP720953 BGL720953 BQH720953 CAD720953 CJZ720953 CTV720953 DDR720953 DNN720953 DXJ720953 EHF720953 ERB720953 FAX720953 FKT720953 FUP720953 GEL720953 GOH720953 GYD720953 HHZ720953 HRV720953 IBR720953 ILN720953 IVJ720953 JFF720953 JPB720953 JYX720953 KIT720953 KSP720953 LCL720953 LMH720953 LWD720953 MFZ720953 MPV720953 MZR720953 NJN720953 NTJ720953 ODF720953 ONB720953 OWX720953 PGT720953 PQP720953 QAL720953 QKH720953 QUD720953 RDZ720953 RNV720953 RXR720953 SHN720953 SRJ720953 TBF720953 TLB720953 TUX720953 UET720953 UOP720953 UYL720953 VIH720953 VSD720953 WBZ720953 WLV720953 WVR720953 J786489 JF786489 TB786489 ACX786489 AMT786489 AWP786489 BGL786489 BQH786489 CAD786489 CJZ786489 CTV786489 DDR786489 DNN786489 DXJ786489 EHF786489 ERB786489 FAX786489 FKT786489 FUP786489 GEL786489 GOH786489 GYD786489 HHZ786489 HRV786489 IBR786489 ILN786489 IVJ786489 JFF786489 JPB786489 JYX786489 KIT786489 KSP786489 LCL786489 LMH786489 LWD786489 MFZ786489 MPV786489 MZR786489 NJN786489 NTJ786489 ODF786489 ONB786489 OWX786489 PGT786489 PQP786489 QAL786489 QKH786489 QUD786489 RDZ786489 RNV786489 RXR786489 SHN786489 SRJ786489 TBF786489 TLB786489 TUX786489 UET786489 UOP786489 UYL786489 VIH786489 VSD786489 WBZ786489 WLV786489 WVR786489 J852025 JF852025 TB852025 ACX852025 AMT852025 AWP852025 BGL852025 BQH852025 CAD852025 CJZ852025 CTV852025 DDR852025 DNN852025 DXJ852025 EHF852025 ERB852025 FAX852025 FKT852025 FUP852025 GEL852025 GOH852025 GYD852025 HHZ852025 HRV852025 IBR852025 ILN852025 IVJ852025 JFF852025 JPB852025 JYX852025 KIT852025 KSP852025 LCL852025 LMH852025 LWD852025 MFZ852025 MPV852025 MZR852025 NJN852025 NTJ852025 ODF852025 ONB852025 OWX852025 PGT852025 PQP852025 QAL852025 QKH852025 QUD852025 RDZ852025 RNV852025 RXR852025 SHN852025 SRJ852025 TBF852025 TLB852025 TUX852025 UET852025 UOP852025 UYL852025 VIH852025 VSD852025 WBZ852025 WLV852025 WVR852025 J917561 JF917561 TB917561 ACX917561 AMT917561 AWP917561 BGL917561 BQH917561 CAD917561 CJZ917561 CTV917561 DDR917561 DNN917561 DXJ917561 EHF917561 ERB917561 FAX917561 FKT917561 FUP917561 GEL917561 GOH917561 GYD917561 HHZ917561 HRV917561 IBR917561 ILN917561 IVJ917561 JFF917561 JPB917561 JYX917561 KIT917561 KSP917561 LCL917561 LMH917561 LWD917561 MFZ917561 MPV917561 MZR917561 NJN917561 NTJ917561 ODF917561 ONB917561 OWX917561 PGT917561 PQP917561 QAL917561 QKH917561 QUD917561 RDZ917561 RNV917561 RXR917561 SHN917561 SRJ917561 TBF917561 TLB917561 TUX917561 UET917561 UOP917561 UYL917561 VIH917561 VSD917561 WBZ917561 WLV917561 WVR917561 J983097 JF983097 TB983097 ACX983097 AMT983097 AWP983097 BGL983097 BQH983097 CAD983097 CJZ983097 CTV983097 DDR983097 DNN983097 DXJ983097 EHF983097 ERB983097 FAX983097 FKT983097 FUP983097 GEL983097 GOH983097 GYD983097 HHZ983097 HRV983097 IBR983097 ILN983097 IVJ983097 JFF983097 JPB983097 JYX983097 KIT983097 KSP983097 LCL983097 LMH983097 LWD983097 MFZ983097 MPV983097 MZR983097 NJN983097 NTJ983097 ODF983097 ONB983097 OWX983097 PGT983097 PQP983097 QAL983097 QKH983097 QUD983097 RDZ983097 RNV983097 RXR983097 SHN983097 SRJ983097 TBF983097 TLB983097 TUX983097 UET983097 UOP983097 UYL983097 VIH983097 VSD983097 WBZ983097 WLV983097 WVR983097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G65574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0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6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2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8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4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0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6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2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8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4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0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6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2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8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xr:uid="{3D162344-86F2-4DC0-B309-BFB8C190EB8F}">
      <formula1>36892</formula1>
      <formula2>72686</formula2>
    </dataValidation>
    <dataValidation type="whole" allowBlank="1" showInputMessage="1" showErrorMessage="1" errorTitle="FINANCIAL DETAILS" error="Kindly input whole numbers only." sqref="WVP983072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xr:uid="{EEF9CE4E-ADDB-4B58-942C-F3D038CAF380}">
      <formula1>0</formula1>
      <formula2>100000000000000000</formula2>
    </dataValidation>
    <dataValidation type="whole" allowBlank="1" showInputMessage="1" showErrorMessage="1" errorTitle="FINANCIAL DETAILS" error="Kindly input whole numbers only._x000a_" sqref="J35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J65569 JF65569 TB65569 ACX65569 AMT65569 AWP65569 BGL65569 BQH65569 CAD65569 CJZ65569 CTV65569 DDR65569 DNN65569 DXJ65569 EHF65569 ERB65569 FAX65569 FKT65569 FUP65569 GEL65569 GOH65569 GYD65569 HHZ65569 HRV65569 IBR65569 ILN65569 IVJ65569 JFF65569 JPB65569 JYX65569 KIT65569 KSP65569 LCL65569 LMH65569 LWD65569 MFZ65569 MPV65569 MZR65569 NJN65569 NTJ65569 ODF65569 ONB65569 OWX65569 PGT65569 PQP65569 QAL65569 QKH65569 QUD65569 RDZ65569 RNV65569 RXR65569 SHN65569 SRJ65569 TBF65569 TLB65569 TUX65569 UET65569 UOP65569 UYL65569 VIH65569 VSD65569 WBZ65569 WLV65569 WVR65569 J131105 JF131105 TB131105 ACX131105 AMT131105 AWP131105 BGL131105 BQH131105 CAD131105 CJZ131105 CTV131105 DDR131105 DNN131105 DXJ131105 EHF131105 ERB131105 FAX131105 FKT131105 FUP131105 GEL131105 GOH131105 GYD131105 HHZ131105 HRV131105 IBR131105 ILN131105 IVJ131105 JFF131105 JPB131105 JYX131105 KIT131105 KSP131105 LCL131105 LMH131105 LWD131105 MFZ131105 MPV131105 MZR131105 NJN131105 NTJ131105 ODF131105 ONB131105 OWX131105 PGT131105 PQP131105 QAL131105 QKH131105 QUD131105 RDZ131105 RNV131105 RXR131105 SHN131105 SRJ131105 TBF131105 TLB131105 TUX131105 UET131105 UOP131105 UYL131105 VIH131105 VSD131105 WBZ131105 WLV131105 WVR131105 J196641 JF196641 TB196641 ACX196641 AMT196641 AWP196641 BGL196641 BQH196641 CAD196641 CJZ196641 CTV196641 DDR196641 DNN196641 DXJ196641 EHF196641 ERB196641 FAX196641 FKT196641 FUP196641 GEL196641 GOH196641 GYD196641 HHZ196641 HRV196641 IBR196641 ILN196641 IVJ196641 JFF196641 JPB196641 JYX196641 KIT196641 KSP196641 LCL196641 LMH196641 LWD196641 MFZ196641 MPV196641 MZR196641 NJN196641 NTJ196641 ODF196641 ONB196641 OWX196641 PGT196641 PQP196641 QAL196641 QKH196641 QUD196641 RDZ196641 RNV196641 RXR196641 SHN196641 SRJ196641 TBF196641 TLB196641 TUX196641 UET196641 UOP196641 UYL196641 VIH196641 VSD196641 WBZ196641 WLV196641 WVR196641 J262177 JF262177 TB262177 ACX262177 AMT262177 AWP262177 BGL262177 BQH262177 CAD262177 CJZ262177 CTV262177 DDR262177 DNN262177 DXJ262177 EHF262177 ERB262177 FAX262177 FKT262177 FUP262177 GEL262177 GOH262177 GYD262177 HHZ262177 HRV262177 IBR262177 ILN262177 IVJ262177 JFF262177 JPB262177 JYX262177 KIT262177 KSP262177 LCL262177 LMH262177 LWD262177 MFZ262177 MPV262177 MZR262177 NJN262177 NTJ262177 ODF262177 ONB262177 OWX262177 PGT262177 PQP262177 QAL262177 QKH262177 QUD262177 RDZ262177 RNV262177 RXR262177 SHN262177 SRJ262177 TBF262177 TLB262177 TUX262177 UET262177 UOP262177 UYL262177 VIH262177 VSD262177 WBZ262177 WLV262177 WVR262177 J327713 JF327713 TB327713 ACX327713 AMT327713 AWP327713 BGL327713 BQH327713 CAD327713 CJZ327713 CTV327713 DDR327713 DNN327713 DXJ327713 EHF327713 ERB327713 FAX327713 FKT327713 FUP327713 GEL327713 GOH327713 GYD327713 HHZ327713 HRV327713 IBR327713 ILN327713 IVJ327713 JFF327713 JPB327713 JYX327713 KIT327713 KSP327713 LCL327713 LMH327713 LWD327713 MFZ327713 MPV327713 MZR327713 NJN327713 NTJ327713 ODF327713 ONB327713 OWX327713 PGT327713 PQP327713 QAL327713 QKH327713 QUD327713 RDZ327713 RNV327713 RXR327713 SHN327713 SRJ327713 TBF327713 TLB327713 TUX327713 UET327713 UOP327713 UYL327713 VIH327713 VSD327713 WBZ327713 WLV327713 WVR327713 J393249 JF393249 TB393249 ACX393249 AMT393249 AWP393249 BGL393249 BQH393249 CAD393249 CJZ393249 CTV393249 DDR393249 DNN393249 DXJ393249 EHF393249 ERB393249 FAX393249 FKT393249 FUP393249 GEL393249 GOH393249 GYD393249 HHZ393249 HRV393249 IBR393249 ILN393249 IVJ393249 JFF393249 JPB393249 JYX393249 KIT393249 KSP393249 LCL393249 LMH393249 LWD393249 MFZ393249 MPV393249 MZR393249 NJN393249 NTJ393249 ODF393249 ONB393249 OWX393249 PGT393249 PQP393249 QAL393249 QKH393249 QUD393249 RDZ393249 RNV393249 RXR393249 SHN393249 SRJ393249 TBF393249 TLB393249 TUX393249 UET393249 UOP393249 UYL393249 VIH393249 VSD393249 WBZ393249 WLV393249 WVR393249 J458785 JF458785 TB458785 ACX458785 AMT458785 AWP458785 BGL458785 BQH458785 CAD458785 CJZ458785 CTV458785 DDR458785 DNN458785 DXJ458785 EHF458785 ERB458785 FAX458785 FKT458785 FUP458785 GEL458785 GOH458785 GYD458785 HHZ458785 HRV458785 IBR458785 ILN458785 IVJ458785 JFF458785 JPB458785 JYX458785 KIT458785 KSP458785 LCL458785 LMH458785 LWD458785 MFZ458785 MPV458785 MZR458785 NJN458785 NTJ458785 ODF458785 ONB458785 OWX458785 PGT458785 PQP458785 QAL458785 QKH458785 QUD458785 RDZ458785 RNV458785 RXR458785 SHN458785 SRJ458785 TBF458785 TLB458785 TUX458785 UET458785 UOP458785 UYL458785 VIH458785 VSD458785 WBZ458785 WLV458785 WVR458785 J524321 JF524321 TB524321 ACX524321 AMT524321 AWP524321 BGL524321 BQH524321 CAD524321 CJZ524321 CTV524321 DDR524321 DNN524321 DXJ524321 EHF524321 ERB524321 FAX524321 FKT524321 FUP524321 GEL524321 GOH524321 GYD524321 HHZ524321 HRV524321 IBR524321 ILN524321 IVJ524321 JFF524321 JPB524321 JYX524321 KIT524321 KSP524321 LCL524321 LMH524321 LWD524321 MFZ524321 MPV524321 MZR524321 NJN524321 NTJ524321 ODF524321 ONB524321 OWX524321 PGT524321 PQP524321 QAL524321 QKH524321 QUD524321 RDZ524321 RNV524321 RXR524321 SHN524321 SRJ524321 TBF524321 TLB524321 TUX524321 UET524321 UOP524321 UYL524321 VIH524321 VSD524321 WBZ524321 WLV524321 WVR524321 J589857 JF589857 TB589857 ACX589857 AMT589857 AWP589857 BGL589857 BQH589857 CAD589857 CJZ589857 CTV589857 DDR589857 DNN589857 DXJ589857 EHF589857 ERB589857 FAX589857 FKT589857 FUP589857 GEL589857 GOH589857 GYD589857 HHZ589857 HRV589857 IBR589857 ILN589857 IVJ589857 JFF589857 JPB589857 JYX589857 KIT589857 KSP589857 LCL589857 LMH589857 LWD589857 MFZ589857 MPV589857 MZR589857 NJN589857 NTJ589857 ODF589857 ONB589857 OWX589857 PGT589857 PQP589857 QAL589857 QKH589857 QUD589857 RDZ589857 RNV589857 RXR589857 SHN589857 SRJ589857 TBF589857 TLB589857 TUX589857 UET589857 UOP589857 UYL589857 VIH589857 VSD589857 WBZ589857 WLV589857 WVR589857 J655393 JF655393 TB655393 ACX655393 AMT655393 AWP655393 BGL655393 BQH655393 CAD655393 CJZ655393 CTV655393 DDR655393 DNN655393 DXJ655393 EHF655393 ERB655393 FAX655393 FKT655393 FUP655393 GEL655393 GOH655393 GYD655393 HHZ655393 HRV655393 IBR655393 ILN655393 IVJ655393 JFF655393 JPB655393 JYX655393 KIT655393 KSP655393 LCL655393 LMH655393 LWD655393 MFZ655393 MPV655393 MZR655393 NJN655393 NTJ655393 ODF655393 ONB655393 OWX655393 PGT655393 PQP655393 QAL655393 QKH655393 QUD655393 RDZ655393 RNV655393 RXR655393 SHN655393 SRJ655393 TBF655393 TLB655393 TUX655393 UET655393 UOP655393 UYL655393 VIH655393 VSD655393 WBZ655393 WLV655393 WVR655393 J720929 JF720929 TB720929 ACX720929 AMT720929 AWP720929 BGL720929 BQH720929 CAD720929 CJZ720929 CTV720929 DDR720929 DNN720929 DXJ720929 EHF720929 ERB720929 FAX720929 FKT720929 FUP720929 GEL720929 GOH720929 GYD720929 HHZ720929 HRV720929 IBR720929 ILN720929 IVJ720929 JFF720929 JPB720929 JYX720929 KIT720929 KSP720929 LCL720929 LMH720929 LWD720929 MFZ720929 MPV720929 MZR720929 NJN720929 NTJ720929 ODF720929 ONB720929 OWX720929 PGT720929 PQP720929 QAL720929 QKH720929 QUD720929 RDZ720929 RNV720929 RXR720929 SHN720929 SRJ720929 TBF720929 TLB720929 TUX720929 UET720929 UOP720929 UYL720929 VIH720929 VSD720929 WBZ720929 WLV720929 WVR720929 J786465 JF786465 TB786465 ACX786465 AMT786465 AWP786465 BGL786465 BQH786465 CAD786465 CJZ786465 CTV786465 DDR786465 DNN786465 DXJ786465 EHF786465 ERB786465 FAX786465 FKT786465 FUP786465 GEL786465 GOH786465 GYD786465 HHZ786465 HRV786465 IBR786465 ILN786465 IVJ786465 JFF786465 JPB786465 JYX786465 KIT786465 KSP786465 LCL786465 LMH786465 LWD786465 MFZ786465 MPV786465 MZR786465 NJN786465 NTJ786465 ODF786465 ONB786465 OWX786465 PGT786465 PQP786465 QAL786465 QKH786465 QUD786465 RDZ786465 RNV786465 RXR786465 SHN786465 SRJ786465 TBF786465 TLB786465 TUX786465 UET786465 UOP786465 UYL786465 VIH786465 VSD786465 WBZ786465 WLV786465 WVR786465 J852001 JF852001 TB852001 ACX852001 AMT852001 AWP852001 BGL852001 BQH852001 CAD852001 CJZ852001 CTV852001 DDR852001 DNN852001 DXJ852001 EHF852001 ERB852001 FAX852001 FKT852001 FUP852001 GEL852001 GOH852001 GYD852001 HHZ852001 HRV852001 IBR852001 ILN852001 IVJ852001 JFF852001 JPB852001 JYX852001 KIT852001 KSP852001 LCL852001 LMH852001 LWD852001 MFZ852001 MPV852001 MZR852001 NJN852001 NTJ852001 ODF852001 ONB852001 OWX852001 PGT852001 PQP852001 QAL852001 QKH852001 QUD852001 RDZ852001 RNV852001 RXR852001 SHN852001 SRJ852001 TBF852001 TLB852001 TUX852001 UET852001 UOP852001 UYL852001 VIH852001 VSD852001 WBZ852001 WLV852001 WVR852001 J917537 JF917537 TB917537 ACX917537 AMT917537 AWP917537 BGL917537 BQH917537 CAD917537 CJZ917537 CTV917537 DDR917537 DNN917537 DXJ917537 EHF917537 ERB917537 FAX917537 FKT917537 FUP917537 GEL917537 GOH917537 GYD917537 HHZ917537 HRV917537 IBR917537 ILN917537 IVJ917537 JFF917537 JPB917537 JYX917537 KIT917537 KSP917537 LCL917537 LMH917537 LWD917537 MFZ917537 MPV917537 MZR917537 NJN917537 NTJ917537 ODF917537 ONB917537 OWX917537 PGT917537 PQP917537 QAL917537 QKH917537 QUD917537 RDZ917537 RNV917537 RXR917537 SHN917537 SRJ917537 TBF917537 TLB917537 TUX917537 UET917537 UOP917537 UYL917537 VIH917537 VSD917537 WBZ917537 WLV917537 WVR917537 J983073 JF983073 TB983073 ACX983073 AMT983073 AWP983073 BGL983073 BQH983073 CAD983073 CJZ983073 CTV983073 DDR983073 DNN983073 DXJ983073 EHF983073 ERB983073 FAX983073 FKT983073 FUP983073 GEL983073 GOH983073 GYD983073 HHZ983073 HRV983073 IBR983073 ILN983073 IVJ983073 JFF983073 JPB983073 JYX983073 KIT983073 KSP983073 LCL983073 LMH983073 LWD983073 MFZ983073 MPV983073 MZR983073 NJN983073 NTJ983073 ODF983073 ONB983073 OWX983073 PGT983073 PQP983073 QAL983073 QKH983073 QUD983073 RDZ983073 RNV983073 RXR983073 SHN983073 SRJ983073 TBF983073 TLB983073 TUX983073 UET983073 UOP983073 UYL983073 VIH983073 VSD983073 WBZ983073 WLV983073 WVR983073" xr:uid="{65D2DED4-1549-44B0-A3AA-C9FCDFB218AF}">
      <formula1>0</formula1>
      <formula2>10000000000000</formula2>
    </dataValidation>
    <dataValidation type="list" allowBlank="1" showInputMessage="1" showErrorMessage="1" errorTitle="FINANCIAL DETAILS" error="Insert Yes/ No" sqref="WVT983039 WLX983039 WCB983039 VSF983039 VIJ983039 UYN983039 UOR983039 UEV983039 TUZ983039 TLD983039 TBH983039 SRL983039 SHP983039 RXT983039 RNX983039 REB983039 QUF983039 QKJ983039 QAN983039 PQR983039 PGV983039 OWZ983039 OND983039 ODH983039 NTL983039 NJP983039 MZT983039 MPX983039 MGB983039 LWF983039 LMJ983039 LCN983039 KSR983039 KIV983039 JYZ983039 JPD983039 JFH983039 IVL983039 ILP983039 IBT983039 HRX983039 HIB983039 GYF983039 GOJ983039 GEN983039 FUR983039 FKV983039 FAZ983039 ERD983039 EHH983039 DXL983039 DNP983039 DDT983039 CTX983039 CKB983039 CAF983039 BQJ983039 BGN983039 AWR983039 AMV983039 ACZ983039 TD983039 JH983039 L983039 WVT917503 WLX917503 WCB917503 VSF917503 VIJ917503 UYN917503 UOR917503 UEV917503 TUZ917503 TLD917503 TBH917503 SRL917503 SHP917503 RXT917503 RNX917503 REB917503 QUF917503 QKJ917503 QAN917503 PQR917503 PGV917503 OWZ917503 OND917503 ODH917503 NTL917503 NJP917503 MZT917503 MPX917503 MGB917503 LWF917503 LMJ917503 LCN917503 KSR917503 KIV917503 JYZ917503 JPD917503 JFH917503 IVL917503 ILP917503 IBT917503 HRX917503 HIB917503 GYF917503 GOJ917503 GEN917503 FUR917503 FKV917503 FAZ917503 ERD917503 EHH917503 DXL917503 DNP917503 DDT917503 CTX917503 CKB917503 CAF917503 BQJ917503 BGN917503 AWR917503 AMV917503 ACZ917503 TD917503 JH917503 L917503 WVT851967 WLX851967 WCB851967 VSF851967 VIJ851967 UYN851967 UOR851967 UEV851967 TUZ851967 TLD851967 TBH851967 SRL851967 SHP851967 RXT851967 RNX851967 REB851967 QUF851967 QKJ851967 QAN851967 PQR851967 PGV851967 OWZ851967 OND851967 ODH851967 NTL851967 NJP851967 MZT851967 MPX851967 MGB851967 LWF851967 LMJ851967 LCN851967 KSR851967 KIV851967 JYZ851967 JPD851967 JFH851967 IVL851967 ILP851967 IBT851967 HRX851967 HIB851967 GYF851967 GOJ851967 GEN851967 FUR851967 FKV851967 FAZ851967 ERD851967 EHH851967 DXL851967 DNP851967 DDT851967 CTX851967 CKB851967 CAF851967 BQJ851967 BGN851967 AWR851967 AMV851967 ACZ851967 TD851967 JH851967 L851967 WVT786431 WLX786431 WCB786431 VSF786431 VIJ786431 UYN786431 UOR786431 UEV786431 TUZ786431 TLD786431 TBH786431 SRL786431 SHP786431 RXT786431 RNX786431 REB786431 QUF786431 QKJ786431 QAN786431 PQR786431 PGV786431 OWZ786431 OND786431 ODH786431 NTL786431 NJP786431 MZT786431 MPX786431 MGB786431 LWF786431 LMJ786431 LCN786431 KSR786431 KIV786431 JYZ786431 JPD786431 JFH786431 IVL786431 ILP786431 IBT786431 HRX786431 HIB786431 GYF786431 GOJ786431 GEN786431 FUR786431 FKV786431 FAZ786431 ERD786431 EHH786431 DXL786431 DNP786431 DDT786431 CTX786431 CKB786431 CAF786431 BQJ786431 BGN786431 AWR786431 AMV786431 ACZ786431 TD786431 JH786431 L786431 WVT720895 WLX720895 WCB720895 VSF720895 VIJ720895 UYN720895 UOR720895 UEV720895 TUZ720895 TLD720895 TBH720895 SRL720895 SHP720895 RXT720895 RNX720895 REB720895 QUF720895 QKJ720895 QAN720895 PQR720895 PGV720895 OWZ720895 OND720895 ODH720895 NTL720895 NJP720895 MZT720895 MPX720895 MGB720895 LWF720895 LMJ720895 LCN720895 KSR720895 KIV720895 JYZ720895 JPD720895 JFH720895 IVL720895 ILP720895 IBT720895 HRX720895 HIB720895 GYF720895 GOJ720895 GEN720895 FUR720895 FKV720895 FAZ720895 ERD720895 EHH720895 DXL720895 DNP720895 DDT720895 CTX720895 CKB720895 CAF720895 BQJ720895 BGN720895 AWR720895 AMV720895 ACZ720895 TD720895 JH720895 L720895 WVT655359 WLX655359 WCB655359 VSF655359 VIJ655359 UYN655359 UOR655359 UEV655359 TUZ655359 TLD655359 TBH655359 SRL655359 SHP655359 RXT655359 RNX655359 REB655359 QUF655359 QKJ655359 QAN655359 PQR655359 PGV655359 OWZ655359 OND655359 ODH655359 NTL655359 NJP655359 MZT655359 MPX655359 MGB655359 LWF655359 LMJ655359 LCN655359 KSR655359 KIV655359 JYZ655359 JPD655359 JFH655359 IVL655359 ILP655359 IBT655359 HRX655359 HIB655359 GYF655359 GOJ655359 GEN655359 FUR655359 FKV655359 FAZ655359 ERD655359 EHH655359 DXL655359 DNP655359 DDT655359 CTX655359 CKB655359 CAF655359 BQJ655359 BGN655359 AWR655359 AMV655359 ACZ655359 TD655359 JH655359 L655359 WVT589823 WLX589823 WCB589823 VSF589823 VIJ589823 UYN589823 UOR589823 UEV589823 TUZ589823 TLD589823 TBH589823 SRL589823 SHP589823 RXT589823 RNX589823 REB589823 QUF589823 QKJ589823 QAN589823 PQR589823 PGV589823 OWZ589823 OND589823 ODH589823 NTL589823 NJP589823 MZT589823 MPX589823 MGB589823 LWF589823 LMJ589823 LCN589823 KSR589823 KIV589823 JYZ589823 JPD589823 JFH589823 IVL589823 ILP589823 IBT589823 HRX589823 HIB589823 GYF589823 GOJ589823 GEN589823 FUR589823 FKV589823 FAZ589823 ERD589823 EHH589823 DXL589823 DNP589823 DDT589823 CTX589823 CKB589823 CAF589823 BQJ589823 BGN589823 AWR589823 AMV589823 ACZ589823 TD589823 JH589823 L589823 WVT524287 WLX524287 WCB524287 VSF524287 VIJ524287 UYN524287 UOR524287 UEV524287 TUZ524287 TLD524287 TBH524287 SRL524287 SHP524287 RXT524287 RNX524287 REB524287 QUF524287 QKJ524287 QAN524287 PQR524287 PGV524287 OWZ524287 OND524287 ODH524287 NTL524287 NJP524287 MZT524287 MPX524287 MGB524287 LWF524287 LMJ524287 LCN524287 KSR524287 KIV524287 JYZ524287 JPD524287 JFH524287 IVL524287 ILP524287 IBT524287 HRX524287 HIB524287 GYF524287 GOJ524287 GEN524287 FUR524287 FKV524287 FAZ524287 ERD524287 EHH524287 DXL524287 DNP524287 DDT524287 CTX524287 CKB524287 CAF524287 BQJ524287 BGN524287 AWR524287 AMV524287 ACZ524287 TD524287 JH524287 L524287 WVT458751 WLX458751 WCB458751 VSF458751 VIJ458751 UYN458751 UOR458751 UEV458751 TUZ458751 TLD458751 TBH458751 SRL458751 SHP458751 RXT458751 RNX458751 REB458751 QUF458751 QKJ458751 QAN458751 PQR458751 PGV458751 OWZ458751 OND458751 ODH458751 NTL458751 NJP458751 MZT458751 MPX458751 MGB458751 LWF458751 LMJ458751 LCN458751 KSR458751 KIV458751 JYZ458751 JPD458751 JFH458751 IVL458751 ILP458751 IBT458751 HRX458751 HIB458751 GYF458751 GOJ458751 GEN458751 FUR458751 FKV458751 FAZ458751 ERD458751 EHH458751 DXL458751 DNP458751 DDT458751 CTX458751 CKB458751 CAF458751 BQJ458751 BGN458751 AWR458751 AMV458751 ACZ458751 TD458751 JH458751 L458751 WVT393215 WLX393215 WCB393215 VSF393215 VIJ393215 UYN393215 UOR393215 UEV393215 TUZ393215 TLD393215 TBH393215 SRL393215 SHP393215 RXT393215 RNX393215 REB393215 QUF393215 QKJ393215 QAN393215 PQR393215 PGV393215 OWZ393215 OND393215 ODH393215 NTL393215 NJP393215 MZT393215 MPX393215 MGB393215 LWF393215 LMJ393215 LCN393215 KSR393215 KIV393215 JYZ393215 JPD393215 JFH393215 IVL393215 ILP393215 IBT393215 HRX393215 HIB393215 GYF393215 GOJ393215 GEN393215 FUR393215 FKV393215 FAZ393215 ERD393215 EHH393215 DXL393215 DNP393215 DDT393215 CTX393215 CKB393215 CAF393215 BQJ393215 BGN393215 AWR393215 AMV393215 ACZ393215 TD393215 JH393215 L393215 WVT327679 WLX327679 WCB327679 VSF327679 VIJ327679 UYN327679 UOR327679 UEV327679 TUZ327679 TLD327679 TBH327679 SRL327679 SHP327679 RXT327679 RNX327679 REB327679 QUF327679 QKJ327679 QAN327679 PQR327679 PGV327679 OWZ327679 OND327679 ODH327679 NTL327679 NJP327679 MZT327679 MPX327679 MGB327679 LWF327679 LMJ327679 LCN327679 KSR327679 KIV327679 JYZ327679 JPD327679 JFH327679 IVL327679 ILP327679 IBT327679 HRX327679 HIB327679 GYF327679 GOJ327679 GEN327679 FUR327679 FKV327679 FAZ327679 ERD327679 EHH327679 DXL327679 DNP327679 DDT327679 CTX327679 CKB327679 CAF327679 BQJ327679 BGN327679 AWR327679 AMV327679 ACZ327679 TD327679 JH327679 L327679 WVT262143 WLX262143 WCB262143 VSF262143 VIJ262143 UYN262143 UOR262143 UEV262143 TUZ262143 TLD262143 TBH262143 SRL262143 SHP262143 RXT262143 RNX262143 REB262143 QUF262143 QKJ262143 QAN262143 PQR262143 PGV262143 OWZ262143 OND262143 ODH262143 NTL262143 NJP262143 MZT262143 MPX262143 MGB262143 LWF262143 LMJ262143 LCN262143 KSR262143 KIV262143 JYZ262143 JPD262143 JFH262143 IVL262143 ILP262143 IBT262143 HRX262143 HIB262143 GYF262143 GOJ262143 GEN262143 FUR262143 FKV262143 FAZ262143 ERD262143 EHH262143 DXL262143 DNP262143 DDT262143 CTX262143 CKB262143 CAF262143 BQJ262143 BGN262143 AWR262143 AMV262143 ACZ262143 TD262143 JH262143 L262143 WVT196607 WLX196607 WCB196607 VSF196607 VIJ196607 UYN196607 UOR196607 UEV196607 TUZ196607 TLD196607 TBH196607 SRL196607 SHP196607 RXT196607 RNX196607 REB196607 QUF196607 QKJ196607 QAN196607 PQR196607 PGV196607 OWZ196607 OND196607 ODH196607 NTL196607 NJP196607 MZT196607 MPX196607 MGB196607 LWF196607 LMJ196607 LCN196607 KSR196607 KIV196607 JYZ196607 JPD196607 JFH196607 IVL196607 ILP196607 IBT196607 HRX196607 HIB196607 GYF196607 GOJ196607 GEN196607 FUR196607 FKV196607 FAZ196607 ERD196607 EHH196607 DXL196607 DNP196607 DDT196607 CTX196607 CKB196607 CAF196607 BQJ196607 BGN196607 AWR196607 AMV196607 ACZ196607 TD196607 JH196607 L196607 WVT131071 WLX131071 WCB131071 VSF131071 VIJ131071 UYN131071 UOR131071 UEV131071 TUZ131071 TLD131071 TBH131071 SRL131071 SHP131071 RXT131071 RNX131071 REB131071 QUF131071 QKJ131071 QAN131071 PQR131071 PGV131071 OWZ131071 OND131071 ODH131071 NTL131071 NJP131071 MZT131071 MPX131071 MGB131071 LWF131071 LMJ131071 LCN131071 KSR131071 KIV131071 JYZ131071 JPD131071 JFH131071 IVL131071 ILP131071 IBT131071 HRX131071 HIB131071 GYF131071 GOJ131071 GEN131071 FUR131071 FKV131071 FAZ131071 ERD131071 EHH131071 DXL131071 DNP131071 DDT131071 CTX131071 CKB131071 CAF131071 BQJ131071 BGN131071 AWR131071 AMV131071 ACZ131071 TD131071 JH131071 L131071 WVT65535 WLX65535 WCB65535 VSF65535 VIJ65535 UYN65535 UOR65535 UEV65535 TUZ65535 TLD65535 TBH65535 SRL65535 SHP65535 RXT65535 RNX65535 REB65535 QUF65535 QKJ65535 QAN65535 PQR65535 PGV65535 OWZ65535 OND65535 ODH65535 NTL65535 NJP65535 MZT65535 MPX65535 MGB65535 LWF65535 LMJ65535 LCN65535 KSR65535 KIV65535 JYZ65535 JPD65535 JFH65535 IVL65535 ILP65535 IBT65535 HRX65535 HIB65535 GYF65535 GOJ65535 GEN65535 FUR65535 FKV65535 FAZ65535 ERD65535 EHH65535 DXL65535 DNP65535 DDT65535 CTX65535 CKB65535 CAF65535 BQJ65535 BGN65535 AWR65535 AMV65535 ACZ65535 TD65535 JH65535 L65535 L14 WVT983034 WLX983034 WCB983034 VSF983034 VIJ983034 UYN983034 UOR983034 UEV983034 TUZ983034 TLD983034 TBH983034 SRL983034 SHP983034 RXT983034 RNX983034 REB983034 QUF983034 QKJ983034 QAN983034 PQR983034 PGV983034 OWZ983034 OND983034 ODH983034 NTL983034 NJP983034 MZT983034 MPX983034 MGB983034 LWF983034 LMJ983034 LCN983034 KSR983034 KIV983034 JYZ983034 JPD983034 JFH983034 IVL983034 ILP983034 IBT983034 HRX983034 HIB983034 GYF983034 GOJ983034 GEN983034 FUR983034 FKV983034 FAZ983034 ERD983034 EHH983034 DXL983034 DNP983034 DDT983034 CTX983034 CKB983034 CAF983034 BQJ983034 BGN983034 AWR983034 AMV983034 ACZ983034 TD983034 JH983034 L983034 WVT917498 WLX917498 WCB917498 VSF917498 VIJ917498 UYN917498 UOR917498 UEV917498 TUZ917498 TLD917498 TBH917498 SRL917498 SHP917498 RXT917498 RNX917498 REB917498 QUF917498 QKJ917498 QAN917498 PQR917498 PGV917498 OWZ917498 OND917498 ODH917498 NTL917498 NJP917498 MZT917498 MPX917498 MGB917498 LWF917498 LMJ917498 LCN917498 KSR917498 KIV917498 JYZ917498 JPD917498 JFH917498 IVL917498 ILP917498 IBT917498 HRX917498 HIB917498 GYF917498 GOJ917498 GEN917498 FUR917498 FKV917498 FAZ917498 ERD917498 EHH917498 DXL917498 DNP917498 DDT917498 CTX917498 CKB917498 CAF917498 BQJ917498 BGN917498 AWR917498 AMV917498 ACZ917498 TD917498 JH917498 L917498 WVT851962 WLX851962 WCB851962 VSF851962 VIJ851962 UYN851962 UOR851962 UEV851962 TUZ851962 TLD851962 TBH851962 SRL851962 SHP851962 RXT851962 RNX851962 REB851962 QUF851962 QKJ851962 QAN851962 PQR851962 PGV851962 OWZ851962 OND851962 ODH851962 NTL851962 NJP851962 MZT851962 MPX851962 MGB851962 LWF851962 LMJ851962 LCN851962 KSR851962 KIV851962 JYZ851962 JPD851962 JFH851962 IVL851962 ILP851962 IBT851962 HRX851962 HIB851962 GYF851962 GOJ851962 GEN851962 FUR851962 FKV851962 FAZ851962 ERD851962 EHH851962 DXL851962 DNP851962 DDT851962 CTX851962 CKB851962 CAF851962 BQJ851962 BGN851962 AWR851962 AMV851962 ACZ851962 TD851962 JH851962 L851962 WVT786426 WLX786426 WCB786426 VSF786426 VIJ786426 UYN786426 UOR786426 UEV786426 TUZ786426 TLD786426 TBH786426 SRL786426 SHP786426 RXT786426 RNX786426 REB786426 QUF786426 QKJ786426 QAN786426 PQR786426 PGV786426 OWZ786426 OND786426 ODH786426 NTL786426 NJP786426 MZT786426 MPX786426 MGB786426 LWF786426 LMJ786426 LCN786426 KSR786426 KIV786426 JYZ786426 JPD786426 JFH786426 IVL786426 ILP786426 IBT786426 HRX786426 HIB786426 GYF786426 GOJ786426 GEN786426 FUR786426 FKV786426 FAZ786426 ERD786426 EHH786426 DXL786426 DNP786426 DDT786426 CTX786426 CKB786426 CAF786426 BQJ786426 BGN786426 AWR786426 AMV786426 ACZ786426 TD786426 JH786426 L786426 WVT720890 WLX720890 WCB720890 VSF720890 VIJ720890 UYN720890 UOR720890 UEV720890 TUZ720890 TLD720890 TBH720890 SRL720890 SHP720890 RXT720890 RNX720890 REB720890 QUF720890 QKJ720890 QAN720890 PQR720890 PGV720890 OWZ720890 OND720890 ODH720890 NTL720890 NJP720890 MZT720890 MPX720890 MGB720890 LWF720890 LMJ720890 LCN720890 KSR720890 KIV720890 JYZ720890 JPD720890 JFH720890 IVL720890 ILP720890 IBT720890 HRX720890 HIB720890 GYF720890 GOJ720890 GEN720890 FUR720890 FKV720890 FAZ720890 ERD720890 EHH720890 DXL720890 DNP720890 DDT720890 CTX720890 CKB720890 CAF720890 BQJ720890 BGN720890 AWR720890 AMV720890 ACZ720890 TD720890 JH720890 L720890 WVT655354 WLX655354 WCB655354 VSF655354 VIJ655354 UYN655354 UOR655354 UEV655354 TUZ655354 TLD655354 TBH655354 SRL655354 SHP655354 RXT655354 RNX655354 REB655354 QUF655354 QKJ655354 QAN655354 PQR655354 PGV655354 OWZ655354 OND655354 ODH655354 NTL655354 NJP655354 MZT655354 MPX655354 MGB655354 LWF655354 LMJ655354 LCN655354 KSR655354 KIV655354 JYZ655354 JPD655354 JFH655354 IVL655354 ILP655354 IBT655354 HRX655354 HIB655354 GYF655354 GOJ655354 GEN655354 FUR655354 FKV655354 FAZ655354 ERD655354 EHH655354 DXL655354 DNP655354 DDT655354 CTX655354 CKB655354 CAF655354 BQJ655354 BGN655354 AWR655354 AMV655354 ACZ655354 TD655354 JH655354 L655354 WVT589818 WLX589818 WCB589818 VSF589818 VIJ589818 UYN589818 UOR589818 UEV589818 TUZ589818 TLD589818 TBH589818 SRL589818 SHP589818 RXT589818 RNX589818 REB589818 QUF589818 QKJ589818 QAN589818 PQR589818 PGV589818 OWZ589818 OND589818 ODH589818 NTL589818 NJP589818 MZT589818 MPX589818 MGB589818 LWF589818 LMJ589818 LCN589818 KSR589818 KIV589818 JYZ589818 JPD589818 JFH589818 IVL589818 ILP589818 IBT589818 HRX589818 HIB589818 GYF589818 GOJ589818 GEN589818 FUR589818 FKV589818 FAZ589818 ERD589818 EHH589818 DXL589818 DNP589818 DDT589818 CTX589818 CKB589818 CAF589818 BQJ589818 BGN589818 AWR589818 AMV589818 ACZ589818 TD589818 JH589818 L589818 WVT524282 WLX524282 WCB524282 VSF524282 VIJ524282 UYN524282 UOR524282 UEV524282 TUZ524282 TLD524282 TBH524282 SRL524282 SHP524282 RXT524282 RNX524282 REB524282 QUF524282 QKJ524282 QAN524282 PQR524282 PGV524282 OWZ524282 OND524282 ODH524282 NTL524282 NJP524282 MZT524282 MPX524282 MGB524282 LWF524282 LMJ524282 LCN524282 KSR524282 KIV524282 JYZ524282 JPD524282 JFH524282 IVL524282 ILP524282 IBT524282 HRX524282 HIB524282 GYF524282 GOJ524282 GEN524282 FUR524282 FKV524282 FAZ524282 ERD524282 EHH524282 DXL524282 DNP524282 DDT524282 CTX524282 CKB524282 CAF524282 BQJ524282 BGN524282 AWR524282 AMV524282 ACZ524282 TD524282 JH524282 L524282 WVT458746 WLX458746 WCB458746 VSF458746 VIJ458746 UYN458746 UOR458746 UEV458746 TUZ458746 TLD458746 TBH458746 SRL458746 SHP458746 RXT458746 RNX458746 REB458746 QUF458746 QKJ458746 QAN458746 PQR458746 PGV458746 OWZ458746 OND458746 ODH458746 NTL458746 NJP458746 MZT458746 MPX458746 MGB458746 LWF458746 LMJ458746 LCN458746 KSR458746 KIV458746 JYZ458746 JPD458746 JFH458746 IVL458746 ILP458746 IBT458746 HRX458746 HIB458746 GYF458746 GOJ458746 GEN458746 FUR458746 FKV458746 FAZ458746 ERD458746 EHH458746 DXL458746 DNP458746 DDT458746 CTX458746 CKB458746 CAF458746 BQJ458746 BGN458746 AWR458746 AMV458746 ACZ458746 TD458746 JH458746 L458746 WVT393210 WLX393210 WCB393210 VSF393210 VIJ393210 UYN393210 UOR393210 UEV393210 TUZ393210 TLD393210 TBH393210 SRL393210 SHP393210 RXT393210 RNX393210 REB393210 QUF393210 QKJ393210 QAN393210 PQR393210 PGV393210 OWZ393210 OND393210 ODH393210 NTL393210 NJP393210 MZT393210 MPX393210 MGB393210 LWF393210 LMJ393210 LCN393210 KSR393210 KIV393210 JYZ393210 JPD393210 JFH393210 IVL393210 ILP393210 IBT393210 HRX393210 HIB393210 GYF393210 GOJ393210 GEN393210 FUR393210 FKV393210 FAZ393210 ERD393210 EHH393210 DXL393210 DNP393210 DDT393210 CTX393210 CKB393210 CAF393210 BQJ393210 BGN393210 AWR393210 AMV393210 ACZ393210 TD393210 JH393210 L393210 WVT327674 WLX327674 WCB327674 VSF327674 VIJ327674 UYN327674 UOR327674 UEV327674 TUZ327674 TLD327674 TBH327674 SRL327674 SHP327674 RXT327674 RNX327674 REB327674 QUF327674 QKJ327674 QAN327674 PQR327674 PGV327674 OWZ327674 OND327674 ODH327674 NTL327674 NJP327674 MZT327674 MPX327674 MGB327674 LWF327674 LMJ327674 LCN327674 KSR327674 KIV327674 JYZ327674 JPD327674 JFH327674 IVL327674 ILP327674 IBT327674 HRX327674 HIB327674 GYF327674 GOJ327674 GEN327674 FUR327674 FKV327674 FAZ327674 ERD327674 EHH327674 DXL327674 DNP327674 DDT327674 CTX327674 CKB327674 CAF327674 BQJ327674 BGN327674 AWR327674 AMV327674 ACZ327674 TD327674 JH327674 L327674 WVT262138 WLX262138 WCB262138 VSF262138 VIJ262138 UYN262138 UOR262138 UEV262138 TUZ262138 TLD262138 TBH262138 SRL262138 SHP262138 RXT262138 RNX262138 REB262138 QUF262138 QKJ262138 QAN262138 PQR262138 PGV262138 OWZ262138 OND262138 ODH262138 NTL262138 NJP262138 MZT262138 MPX262138 MGB262138 LWF262138 LMJ262138 LCN262138 KSR262138 KIV262138 JYZ262138 JPD262138 JFH262138 IVL262138 ILP262138 IBT262138 HRX262138 HIB262138 GYF262138 GOJ262138 GEN262138 FUR262138 FKV262138 FAZ262138 ERD262138 EHH262138 DXL262138 DNP262138 DDT262138 CTX262138 CKB262138 CAF262138 BQJ262138 BGN262138 AWR262138 AMV262138 ACZ262138 TD262138 JH262138 L262138 WVT196602 WLX196602 WCB196602 VSF196602 VIJ196602 UYN196602 UOR196602 UEV196602 TUZ196602 TLD196602 TBH196602 SRL196602 SHP196602 RXT196602 RNX196602 REB196602 QUF196602 QKJ196602 QAN196602 PQR196602 PGV196602 OWZ196602 OND196602 ODH196602 NTL196602 NJP196602 MZT196602 MPX196602 MGB196602 LWF196602 LMJ196602 LCN196602 KSR196602 KIV196602 JYZ196602 JPD196602 JFH196602 IVL196602 ILP196602 IBT196602 HRX196602 HIB196602 GYF196602 GOJ196602 GEN196602 FUR196602 FKV196602 FAZ196602 ERD196602 EHH196602 DXL196602 DNP196602 DDT196602 CTX196602 CKB196602 CAF196602 BQJ196602 BGN196602 AWR196602 AMV196602 ACZ196602 TD196602 JH196602 L196602 WVT131066 WLX131066 WCB131066 VSF131066 VIJ131066 UYN131066 UOR131066 UEV131066 TUZ131066 TLD131066 TBH131066 SRL131066 SHP131066 RXT131066 RNX131066 REB131066 QUF131066 QKJ131066 QAN131066 PQR131066 PGV131066 OWZ131066 OND131066 ODH131066 NTL131066 NJP131066 MZT131066 MPX131066 MGB131066 LWF131066 LMJ131066 LCN131066 KSR131066 KIV131066 JYZ131066 JPD131066 JFH131066 IVL131066 ILP131066 IBT131066 HRX131066 HIB131066 GYF131066 GOJ131066 GEN131066 FUR131066 FKV131066 FAZ131066 ERD131066 EHH131066 DXL131066 DNP131066 DDT131066 CTX131066 CKB131066 CAF131066 BQJ131066 BGN131066 AWR131066 AMV131066 ACZ131066 TD131066 JH131066 L131066 WVT65530 WLX65530 WCB65530 VSF65530 VIJ65530 UYN65530 UOR65530 UEV65530 TUZ65530 TLD65530 TBH65530 SRL65530 SHP65530 RXT65530 RNX65530 REB65530 QUF65530 QKJ65530 QAN65530 PQR65530 PGV65530 OWZ65530 OND65530 ODH65530 NTL65530 NJP65530 MZT65530 MPX65530 MGB65530 LWF65530 LMJ65530 LCN65530 KSR65530 KIV65530 JYZ65530 JPD65530 JFH65530 IVL65530 ILP65530 IBT65530 HRX65530 HIB65530 GYF65530 GOJ65530 GEN65530 FUR65530 FKV65530 FAZ65530 ERD65530 EHH65530 DXL65530 DNP65530 DDT65530 CTX65530 CKB65530 CAF65530 BQJ65530 BGN65530 AWR65530 AMV65530 ACZ65530 TD65530 JH65530 L65530 WVT12 WLX12 WCB12 VSF12 VIJ12 UYN12 UOR12 UEV12 TUZ12 TLD12 TBH12 SRL12 SHP12 RXT12 RNX12 REB12 QUF12 QKJ12 QAN12 PQR12 PGV12 OWZ12 OND12 ODH12 NTL12 NJP12 MZT12 MPX12 MGB12 LWF12 LMJ12 LCN12 KSR12 KIV12 JYZ12 JPD12 JFH12 IVL12 ILP12 IBT12 HRX12 HIB12 GYF12 GOJ12 GEN12 FUR12 FKV12 FAZ12 ERD12 EHH12 DXL12 DNP12 DDT12 CTX12 CKB12 CAF12 BQJ12 BGN12 AWR12 AMV12 ACZ12 TD12 JH12 L12 WVT983030 WLX983030 WCB983030 VSF983030 VIJ983030 UYN983030 UOR983030 UEV983030 TUZ983030 TLD983030 TBH983030 SRL983030 SHP983030 RXT983030 RNX983030 REB983030 QUF983030 QKJ983030 QAN983030 PQR983030 PGV983030 OWZ983030 OND983030 ODH983030 NTL983030 NJP983030 MZT983030 MPX983030 MGB983030 LWF983030 LMJ983030 LCN983030 KSR983030 KIV983030 JYZ983030 JPD983030 JFH983030 IVL983030 ILP983030 IBT983030 HRX983030 HIB983030 GYF983030 GOJ983030 GEN983030 FUR983030 FKV983030 FAZ983030 ERD983030 EHH983030 DXL983030 DNP983030 DDT983030 CTX983030 CKB983030 CAF983030 BQJ983030 BGN983030 AWR983030 AMV983030 ACZ983030 TD983030 JH983030 L983030 WVT917494 WLX917494 WCB917494 VSF917494 VIJ917494 UYN917494 UOR917494 UEV917494 TUZ917494 TLD917494 TBH917494 SRL917494 SHP917494 RXT917494 RNX917494 REB917494 QUF917494 QKJ917494 QAN917494 PQR917494 PGV917494 OWZ917494 OND917494 ODH917494 NTL917494 NJP917494 MZT917494 MPX917494 MGB917494 LWF917494 LMJ917494 LCN917494 KSR917494 KIV917494 JYZ917494 JPD917494 JFH917494 IVL917494 ILP917494 IBT917494 HRX917494 HIB917494 GYF917494 GOJ917494 GEN917494 FUR917494 FKV917494 FAZ917494 ERD917494 EHH917494 DXL917494 DNP917494 DDT917494 CTX917494 CKB917494 CAF917494 BQJ917494 BGN917494 AWR917494 AMV917494 ACZ917494 TD917494 JH917494 L917494 WVT851958 WLX851958 WCB851958 VSF851958 VIJ851958 UYN851958 UOR851958 UEV851958 TUZ851958 TLD851958 TBH851958 SRL851958 SHP851958 RXT851958 RNX851958 REB851958 QUF851958 QKJ851958 QAN851958 PQR851958 PGV851958 OWZ851958 OND851958 ODH851958 NTL851958 NJP851958 MZT851958 MPX851958 MGB851958 LWF851958 LMJ851958 LCN851958 KSR851958 KIV851958 JYZ851958 JPD851958 JFH851958 IVL851958 ILP851958 IBT851958 HRX851958 HIB851958 GYF851958 GOJ851958 GEN851958 FUR851958 FKV851958 FAZ851958 ERD851958 EHH851958 DXL851958 DNP851958 DDT851958 CTX851958 CKB851958 CAF851958 BQJ851958 BGN851958 AWR851958 AMV851958 ACZ851958 TD851958 JH851958 L851958 WVT786422 WLX786422 WCB786422 VSF786422 VIJ786422 UYN786422 UOR786422 UEV786422 TUZ786422 TLD786422 TBH786422 SRL786422 SHP786422 RXT786422 RNX786422 REB786422 QUF786422 QKJ786422 QAN786422 PQR786422 PGV786422 OWZ786422 OND786422 ODH786422 NTL786422 NJP786422 MZT786422 MPX786422 MGB786422 LWF786422 LMJ786422 LCN786422 KSR786422 KIV786422 JYZ786422 JPD786422 JFH786422 IVL786422 ILP786422 IBT786422 HRX786422 HIB786422 GYF786422 GOJ786422 GEN786422 FUR786422 FKV786422 FAZ786422 ERD786422 EHH786422 DXL786422 DNP786422 DDT786422 CTX786422 CKB786422 CAF786422 BQJ786422 BGN786422 AWR786422 AMV786422 ACZ786422 TD786422 JH786422 L786422 WVT720886 WLX720886 WCB720886 VSF720886 VIJ720886 UYN720886 UOR720886 UEV720886 TUZ720886 TLD720886 TBH720886 SRL720886 SHP720886 RXT720886 RNX720886 REB720886 QUF720886 QKJ720886 QAN720886 PQR720886 PGV720886 OWZ720886 OND720886 ODH720886 NTL720886 NJP720886 MZT720886 MPX720886 MGB720886 LWF720886 LMJ720886 LCN720886 KSR720886 KIV720886 JYZ720886 JPD720886 JFH720886 IVL720886 ILP720886 IBT720886 HRX720886 HIB720886 GYF720886 GOJ720886 GEN720886 FUR720886 FKV720886 FAZ720886 ERD720886 EHH720886 DXL720886 DNP720886 DDT720886 CTX720886 CKB720886 CAF720886 BQJ720886 BGN720886 AWR720886 AMV720886 ACZ720886 TD720886 JH720886 L720886 WVT655350 WLX655350 WCB655350 VSF655350 VIJ655350 UYN655350 UOR655350 UEV655350 TUZ655350 TLD655350 TBH655350 SRL655350 SHP655350 RXT655350 RNX655350 REB655350 QUF655350 QKJ655350 QAN655350 PQR655350 PGV655350 OWZ655350 OND655350 ODH655350 NTL655350 NJP655350 MZT655350 MPX655350 MGB655350 LWF655350 LMJ655350 LCN655350 KSR655350 KIV655350 JYZ655350 JPD655350 JFH655350 IVL655350 ILP655350 IBT655350 HRX655350 HIB655350 GYF655350 GOJ655350 GEN655350 FUR655350 FKV655350 FAZ655350 ERD655350 EHH655350 DXL655350 DNP655350 DDT655350 CTX655350 CKB655350 CAF655350 BQJ655350 BGN655350 AWR655350 AMV655350 ACZ655350 TD655350 JH655350 L655350 WVT589814 WLX589814 WCB589814 VSF589814 VIJ589814 UYN589814 UOR589814 UEV589814 TUZ589814 TLD589814 TBH589814 SRL589814 SHP589814 RXT589814 RNX589814 REB589814 QUF589814 QKJ589814 QAN589814 PQR589814 PGV589814 OWZ589814 OND589814 ODH589814 NTL589814 NJP589814 MZT589814 MPX589814 MGB589814 LWF589814 LMJ589814 LCN589814 KSR589814 KIV589814 JYZ589814 JPD589814 JFH589814 IVL589814 ILP589814 IBT589814 HRX589814 HIB589814 GYF589814 GOJ589814 GEN589814 FUR589814 FKV589814 FAZ589814 ERD589814 EHH589814 DXL589814 DNP589814 DDT589814 CTX589814 CKB589814 CAF589814 BQJ589814 BGN589814 AWR589814 AMV589814 ACZ589814 TD589814 JH589814 L589814 WVT524278 WLX524278 WCB524278 VSF524278 VIJ524278 UYN524278 UOR524278 UEV524278 TUZ524278 TLD524278 TBH524278 SRL524278 SHP524278 RXT524278 RNX524278 REB524278 QUF524278 QKJ524278 QAN524278 PQR524278 PGV524278 OWZ524278 OND524278 ODH524278 NTL524278 NJP524278 MZT524278 MPX524278 MGB524278 LWF524278 LMJ524278 LCN524278 KSR524278 KIV524278 JYZ524278 JPD524278 JFH524278 IVL524278 ILP524278 IBT524278 HRX524278 HIB524278 GYF524278 GOJ524278 GEN524278 FUR524278 FKV524278 FAZ524278 ERD524278 EHH524278 DXL524278 DNP524278 DDT524278 CTX524278 CKB524278 CAF524278 BQJ524278 BGN524278 AWR524278 AMV524278 ACZ524278 TD524278 JH524278 L524278 WVT458742 WLX458742 WCB458742 VSF458742 VIJ458742 UYN458742 UOR458742 UEV458742 TUZ458742 TLD458742 TBH458742 SRL458742 SHP458742 RXT458742 RNX458742 REB458742 QUF458742 QKJ458742 QAN458742 PQR458742 PGV458742 OWZ458742 OND458742 ODH458742 NTL458742 NJP458742 MZT458742 MPX458742 MGB458742 LWF458742 LMJ458742 LCN458742 KSR458742 KIV458742 JYZ458742 JPD458742 JFH458742 IVL458742 ILP458742 IBT458742 HRX458742 HIB458742 GYF458742 GOJ458742 GEN458742 FUR458742 FKV458742 FAZ458742 ERD458742 EHH458742 DXL458742 DNP458742 DDT458742 CTX458742 CKB458742 CAF458742 BQJ458742 BGN458742 AWR458742 AMV458742 ACZ458742 TD458742 JH458742 L458742 WVT393206 WLX393206 WCB393206 VSF393206 VIJ393206 UYN393206 UOR393206 UEV393206 TUZ393206 TLD393206 TBH393206 SRL393206 SHP393206 RXT393206 RNX393206 REB393206 QUF393206 QKJ393206 QAN393206 PQR393206 PGV393206 OWZ393206 OND393206 ODH393206 NTL393206 NJP393206 MZT393206 MPX393206 MGB393206 LWF393206 LMJ393206 LCN393206 KSR393206 KIV393206 JYZ393206 JPD393206 JFH393206 IVL393206 ILP393206 IBT393206 HRX393206 HIB393206 GYF393206 GOJ393206 GEN393206 FUR393206 FKV393206 FAZ393206 ERD393206 EHH393206 DXL393206 DNP393206 DDT393206 CTX393206 CKB393206 CAF393206 BQJ393206 BGN393206 AWR393206 AMV393206 ACZ393206 TD393206 JH393206 L393206 WVT327670 WLX327670 WCB327670 VSF327670 VIJ327670 UYN327670 UOR327670 UEV327670 TUZ327670 TLD327670 TBH327670 SRL327670 SHP327670 RXT327670 RNX327670 REB327670 QUF327670 QKJ327670 QAN327670 PQR327670 PGV327670 OWZ327670 OND327670 ODH327670 NTL327670 NJP327670 MZT327670 MPX327670 MGB327670 LWF327670 LMJ327670 LCN327670 KSR327670 KIV327670 JYZ327670 JPD327670 JFH327670 IVL327670 ILP327670 IBT327670 HRX327670 HIB327670 GYF327670 GOJ327670 GEN327670 FUR327670 FKV327670 FAZ327670 ERD327670 EHH327670 DXL327670 DNP327670 DDT327670 CTX327670 CKB327670 CAF327670 BQJ327670 BGN327670 AWR327670 AMV327670 ACZ327670 TD327670 JH327670 L327670 WVT262134 WLX262134 WCB262134 VSF262134 VIJ262134 UYN262134 UOR262134 UEV262134 TUZ262134 TLD262134 TBH262134 SRL262134 SHP262134 RXT262134 RNX262134 REB262134 QUF262134 QKJ262134 QAN262134 PQR262134 PGV262134 OWZ262134 OND262134 ODH262134 NTL262134 NJP262134 MZT262134 MPX262134 MGB262134 LWF262134 LMJ262134 LCN262134 KSR262134 KIV262134 JYZ262134 JPD262134 JFH262134 IVL262134 ILP262134 IBT262134 HRX262134 HIB262134 GYF262134 GOJ262134 GEN262134 FUR262134 FKV262134 FAZ262134 ERD262134 EHH262134 DXL262134 DNP262134 DDT262134 CTX262134 CKB262134 CAF262134 BQJ262134 BGN262134 AWR262134 AMV262134 ACZ262134 TD262134 JH262134 L262134 WVT196598 WLX196598 WCB196598 VSF196598 VIJ196598 UYN196598 UOR196598 UEV196598 TUZ196598 TLD196598 TBH196598 SRL196598 SHP196598 RXT196598 RNX196598 REB196598 QUF196598 QKJ196598 QAN196598 PQR196598 PGV196598 OWZ196598 OND196598 ODH196598 NTL196598 NJP196598 MZT196598 MPX196598 MGB196598 LWF196598 LMJ196598 LCN196598 KSR196598 KIV196598 JYZ196598 JPD196598 JFH196598 IVL196598 ILP196598 IBT196598 HRX196598 HIB196598 GYF196598 GOJ196598 GEN196598 FUR196598 FKV196598 FAZ196598 ERD196598 EHH196598 DXL196598 DNP196598 DDT196598 CTX196598 CKB196598 CAF196598 BQJ196598 BGN196598 AWR196598 AMV196598 ACZ196598 TD196598 JH196598 L196598 WVT131062 WLX131062 WCB131062 VSF131062 VIJ131062 UYN131062 UOR131062 UEV131062 TUZ131062 TLD131062 TBH131062 SRL131062 SHP131062 RXT131062 RNX131062 REB131062 QUF131062 QKJ131062 QAN131062 PQR131062 PGV131062 OWZ131062 OND131062 ODH131062 NTL131062 NJP131062 MZT131062 MPX131062 MGB131062 LWF131062 LMJ131062 LCN131062 KSR131062 KIV131062 JYZ131062 JPD131062 JFH131062 IVL131062 ILP131062 IBT131062 HRX131062 HIB131062 GYF131062 GOJ131062 GEN131062 FUR131062 FKV131062 FAZ131062 ERD131062 EHH131062 DXL131062 DNP131062 DDT131062 CTX131062 CKB131062 CAF131062 BQJ131062 BGN131062 AWR131062 AMV131062 ACZ131062 TD131062 JH131062 L131062 WVT65526 WLX65526 WCB65526 VSF65526 VIJ65526 UYN65526 UOR65526 UEV65526 TUZ65526 TLD65526 TBH65526 SRL65526 SHP65526 RXT65526 RNX65526 REB65526 QUF65526 QKJ65526 QAN65526 PQR65526 PGV65526 OWZ65526 OND65526 ODH65526 NTL65526 NJP65526 MZT65526 MPX65526 MGB65526 LWF65526 LMJ65526 LCN65526 KSR65526 KIV65526 JYZ65526 JPD65526 JFH65526 IVL65526 ILP65526 IBT65526 HRX65526 HIB65526 GYF65526 GOJ65526 GEN65526 FUR65526 FKV65526 FAZ65526 ERD65526 EHH65526 DXL65526 DNP65526 DDT65526 CTX65526 CKB65526 CAF65526 BQJ65526 BGN65526 AWR65526 AMV65526 ACZ65526 TD65526 JH65526 L65526 WVT10 WLX10 WCB10 VSF10 VIJ10 UYN10 UOR10 UEV10 TUZ10 TLD10 TBH10 SRL10 SHP10 RXT10 RNX10 REB10 QUF10 QKJ10 QAN10 PQR10 PGV10 OWZ10 OND10 ODH10 NTL10 NJP10 MZT10 MPX10 MGB10 LWF10 LMJ10 LCN10 KSR10 KIV10 JYZ10 JPD10 JFH10 IVL10 ILP10 IBT10 HRX10 HIB10 GYF10 GOJ10 GEN10 FUR10 FKV10 FAZ10 ERD10 EHH10 DXL10 DNP10 DDT10 CTX10 CKB10 CAF10 BQJ10 BGN10 AWR10 AMV10 ACZ10 TD10 JH10 L10 WVT983027 WLX983027 WCB983027 VSF983027 VIJ983027 UYN983027 UOR983027 UEV983027 TUZ983027 TLD983027 TBH983027 SRL983027 SHP983027 RXT983027 RNX983027 REB983027 QUF983027 QKJ983027 QAN983027 PQR983027 PGV983027 OWZ983027 OND983027 ODH983027 NTL983027 NJP983027 MZT983027 MPX983027 MGB983027 LWF983027 LMJ983027 LCN983027 KSR983027 KIV983027 JYZ983027 JPD983027 JFH983027 IVL983027 ILP983027 IBT983027 HRX983027 HIB983027 GYF983027 GOJ983027 GEN983027 FUR983027 FKV983027 FAZ983027 ERD983027 EHH983027 DXL983027 DNP983027 DDT983027 CTX983027 CKB983027 CAF983027 BQJ983027 BGN983027 AWR983027 AMV983027 ACZ983027 TD983027 JH983027 L983027 WVT917491 WLX917491 WCB917491 VSF917491 VIJ917491 UYN917491 UOR917491 UEV917491 TUZ917491 TLD917491 TBH917491 SRL917491 SHP917491 RXT917491 RNX917491 REB917491 QUF917491 QKJ917491 QAN917491 PQR917491 PGV917491 OWZ917491 OND917491 ODH917491 NTL917491 NJP917491 MZT917491 MPX917491 MGB917491 LWF917491 LMJ917491 LCN917491 KSR917491 KIV917491 JYZ917491 JPD917491 JFH917491 IVL917491 ILP917491 IBT917491 HRX917491 HIB917491 GYF917491 GOJ917491 GEN917491 FUR917491 FKV917491 FAZ917491 ERD917491 EHH917491 DXL917491 DNP917491 DDT917491 CTX917491 CKB917491 CAF917491 BQJ917491 BGN917491 AWR917491 AMV917491 ACZ917491 TD917491 JH917491 L917491 WVT851955 WLX851955 WCB851955 VSF851955 VIJ851955 UYN851955 UOR851955 UEV851955 TUZ851955 TLD851955 TBH851955 SRL851955 SHP851955 RXT851955 RNX851955 REB851955 QUF851955 QKJ851955 QAN851955 PQR851955 PGV851955 OWZ851955 OND851955 ODH851955 NTL851955 NJP851955 MZT851955 MPX851955 MGB851955 LWF851955 LMJ851955 LCN851955 KSR851955 KIV851955 JYZ851955 JPD851955 JFH851955 IVL851955 ILP851955 IBT851955 HRX851955 HIB851955 GYF851955 GOJ851955 GEN851955 FUR851955 FKV851955 FAZ851955 ERD851955 EHH851955 DXL851955 DNP851955 DDT851955 CTX851955 CKB851955 CAF851955 BQJ851955 BGN851955 AWR851955 AMV851955 ACZ851955 TD851955 JH851955 L851955 WVT786419 WLX786419 WCB786419 VSF786419 VIJ786419 UYN786419 UOR786419 UEV786419 TUZ786419 TLD786419 TBH786419 SRL786419 SHP786419 RXT786419 RNX786419 REB786419 QUF786419 QKJ786419 QAN786419 PQR786419 PGV786419 OWZ786419 OND786419 ODH786419 NTL786419 NJP786419 MZT786419 MPX786419 MGB786419 LWF786419 LMJ786419 LCN786419 KSR786419 KIV786419 JYZ786419 JPD786419 JFH786419 IVL786419 ILP786419 IBT786419 HRX786419 HIB786419 GYF786419 GOJ786419 GEN786419 FUR786419 FKV786419 FAZ786419 ERD786419 EHH786419 DXL786419 DNP786419 DDT786419 CTX786419 CKB786419 CAF786419 BQJ786419 BGN786419 AWR786419 AMV786419 ACZ786419 TD786419 JH786419 L786419 WVT720883 WLX720883 WCB720883 VSF720883 VIJ720883 UYN720883 UOR720883 UEV720883 TUZ720883 TLD720883 TBH720883 SRL720883 SHP720883 RXT720883 RNX720883 REB720883 QUF720883 QKJ720883 QAN720883 PQR720883 PGV720883 OWZ720883 OND720883 ODH720883 NTL720883 NJP720883 MZT720883 MPX720883 MGB720883 LWF720883 LMJ720883 LCN720883 KSR720883 KIV720883 JYZ720883 JPD720883 JFH720883 IVL720883 ILP720883 IBT720883 HRX720883 HIB720883 GYF720883 GOJ720883 GEN720883 FUR720883 FKV720883 FAZ720883 ERD720883 EHH720883 DXL720883 DNP720883 DDT720883 CTX720883 CKB720883 CAF720883 BQJ720883 BGN720883 AWR720883 AMV720883 ACZ720883 TD720883 JH720883 L720883 WVT655347 WLX655347 WCB655347 VSF655347 VIJ655347 UYN655347 UOR655347 UEV655347 TUZ655347 TLD655347 TBH655347 SRL655347 SHP655347 RXT655347 RNX655347 REB655347 QUF655347 QKJ655347 QAN655347 PQR655347 PGV655347 OWZ655347 OND655347 ODH655347 NTL655347 NJP655347 MZT655347 MPX655347 MGB655347 LWF655347 LMJ655347 LCN655347 KSR655347 KIV655347 JYZ655347 JPD655347 JFH655347 IVL655347 ILP655347 IBT655347 HRX655347 HIB655347 GYF655347 GOJ655347 GEN655347 FUR655347 FKV655347 FAZ655347 ERD655347 EHH655347 DXL655347 DNP655347 DDT655347 CTX655347 CKB655347 CAF655347 BQJ655347 BGN655347 AWR655347 AMV655347 ACZ655347 TD655347 JH655347 L655347 WVT589811 WLX589811 WCB589811 VSF589811 VIJ589811 UYN589811 UOR589811 UEV589811 TUZ589811 TLD589811 TBH589811 SRL589811 SHP589811 RXT589811 RNX589811 REB589811 QUF589811 QKJ589811 QAN589811 PQR589811 PGV589811 OWZ589811 OND589811 ODH589811 NTL589811 NJP589811 MZT589811 MPX589811 MGB589811 LWF589811 LMJ589811 LCN589811 KSR589811 KIV589811 JYZ589811 JPD589811 JFH589811 IVL589811 ILP589811 IBT589811 HRX589811 HIB589811 GYF589811 GOJ589811 GEN589811 FUR589811 FKV589811 FAZ589811 ERD589811 EHH589811 DXL589811 DNP589811 DDT589811 CTX589811 CKB589811 CAF589811 BQJ589811 BGN589811 AWR589811 AMV589811 ACZ589811 TD589811 JH589811 L589811 WVT524275 WLX524275 WCB524275 VSF524275 VIJ524275 UYN524275 UOR524275 UEV524275 TUZ524275 TLD524275 TBH524275 SRL524275 SHP524275 RXT524275 RNX524275 REB524275 QUF524275 QKJ524275 QAN524275 PQR524275 PGV524275 OWZ524275 OND524275 ODH524275 NTL524275 NJP524275 MZT524275 MPX524275 MGB524275 LWF524275 LMJ524275 LCN524275 KSR524275 KIV524275 JYZ524275 JPD524275 JFH524275 IVL524275 ILP524275 IBT524275 HRX524275 HIB524275 GYF524275 GOJ524275 GEN524275 FUR524275 FKV524275 FAZ524275 ERD524275 EHH524275 DXL524275 DNP524275 DDT524275 CTX524275 CKB524275 CAF524275 BQJ524275 BGN524275 AWR524275 AMV524275 ACZ524275 TD524275 JH524275 L524275 WVT458739 WLX458739 WCB458739 VSF458739 VIJ458739 UYN458739 UOR458739 UEV458739 TUZ458739 TLD458739 TBH458739 SRL458739 SHP458739 RXT458739 RNX458739 REB458739 QUF458739 QKJ458739 QAN458739 PQR458739 PGV458739 OWZ458739 OND458739 ODH458739 NTL458739 NJP458739 MZT458739 MPX458739 MGB458739 LWF458739 LMJ458739 LCN458739 KSR458739 KIV458739 JYZ458739 JPD458739 JFH458739 IVL458739 ILP458739 IBT458739 HRX458739 HIB458739 GYF458739 GOJ458739 GEN458739 FUR458739 FKV458739 FAZ458739 ERD458739 EHH458739 DXL458739 DNP458739 DDT458739 CTX458739 CKB458739 CAF458739 BQJ458739 BGN458739 AWR458739 AMV458739 ACZ458739 TD458739 JH458739 L458739 WVT393203 WLX393203 WCB393203 VSF393203 VIJ393203 UYN393203 UOR393203 UEV393203 TUZ393203 TLD393203 TBH393203 SRL393203 SHP393203 RXT393203 RNX393203 REB393203 QUF393203 QKJ393203 QAN393203 PQR393203 PGV393203 OWZ393203 OND393203 ODH393203 NTL393203 NJP393203 MZT393203 MPX393203 MGB393203 LWF393203 LMJ393203 LCN393203 KSR393203 KIV393203 JYZ393203 JPD393203 JFH393203 IVL393203 ILP393203 IBT393203 HRX393203 HIB393203 GYF393203 GOJ393203 GEN393203 FUR393203 FKV393203 FAZ393203 ERD393203 EHH393203 DXL393203 DNP393203 DDT393203 CTX393203 CKB393203 CAF393203 BQJ393203 BGN393203 AWR393203 AMV393203 ACZ393203 TD393203 JH393203 L393203 WVT327667 WLX327667 WCB327667 VSF327667 VIJ327667 UYN327667 UOR327667 UEV327667 TUZ327667 TLD327667 TBH327667 SRL327667 SHP327667 RXT327667 RNX327667 REB327667 QUF327667 QKJ327667 QAN327667 PQR327667 PGV327667 OWZ327667 OND327667 ODH327667 NTL327667 NJP327667 MZT327667 MPX327667 MGB327667 LWF327667 LMJ327667 LCN327667 KSR327667 KIV327667 JYZ327667 JPD327667 JFH327667 IVL327667 ILP327667 IBT327667 HRX327667 HIB327667 GYF327667 GOJ327667 GEN327667 FUR327667 FKV327667 FAZ327667 ERD327667 EHH327667 DXL327667 DNP327667 DDT327667 CTX327667 CKB327667 CAF327667 BQJ327667 BGN327667 AWR327667 AMV327667 ACZ327667 TD327667 JH327667 L327667 WVT262131 WLX262131 WCB262131 VSF262131 VIJ262131 UYN262131 UOR262131 UEV262131 TUZ262131 TLD262131 TBH262131 SRL262131 SHP262131 RXT262131 RNX262131 REB262131 QUF262131 QKJ262131 QAN262131 PQR262131 PGV262131 OWZ262131 OND262131 ODH262131 NTL262131 NJP262131 MZT262131 MPX262131 MGB262131 LWF262131 LMJ262131 LCN262131 KSR262131 KIV262131 JYZ262131 JPD262131 JFH262131 IVL262131 ILP262131 IBT262131 HRX262131 HIB262131 GYF262131 GOJ262131 GEN262131 FUR262131 FKV262131 FAZ262131 ERD262131 EHH262131 DXL262131 DNP262131 DDT262131 CTX262131 CKB262131 CAF262131 BQJ262131 BGN262131 AWR262131 AMV262131 ACZ262131 TD262131 JH262131 L262131 WVT196595 WLX196595 WCB196595 VSF196595 VIJ196595 UYN196595 UOR196595 UEV196595 TUZ196595 TLD196595 TBH196595 SRL196595 SHP196595 RXT196595 RNX196595 REB196595 QUF196595 QKJ196595 QAN196595 PQR196595 PGV196595 OWZ196595 OND196595 ODH196595 NTL196595 NJP196595 MZT196595 MPX196595 MGB196595 LWF196595 LMJ196595 LCN196595 KSR196595 KIV196595 JYZ196595 JPD196595 JFH196595 IVL196595 ILP196595 IBT196595 HRX196595 HIB196595 GYF196595 GOJ196595 GEN196595 FUR196595 FKV196595 FAZ196595 ERD196595 EHH196595 DXL196595 DNP196595 DDT196595 CTX196595 CKB196595 CAF196595 BQJ196595 BGN196595 AWR196595 AMV196595 ACZ196595 TD196595 JH196595 L196595 WVT131059 WLX131059 WCB131059 VSF131059 VIJ131059 UYN131059 UOR131059 UEV131059 TUZ131059 TLD131059 TBH131059 SRL131059 SHP131059 RXT131059 RNX131059 REB131059 QUF131059 QKJ131059 QAN131059 PQR131059 PGV131059 OWZ131059 OND131059 ODH131059 NTL131059 NJP131059 MZT131059 MPX131059 MGB131059 LWF131059 LMJ131059 LCN131059 KSR131059 KIV131059 JYZ131059 JPD131059 JFH131059 IVL131059 ILP131059 IBT131059 HRX131059 HIB131059 GYF131059 GOJ131059 GEN131059 FUR131059 FKV131059 FAZ131059 ERD131059 EHH131059 DXL131059 DNP131059 DDT131059 CTX131059 CKB131059 CAF131059 BQJ131059 BGN131059 AWR131059 AMV131059 ACZ131059 TD131059 JH131059 L131059 WVT65523 WLX65523 WCB65523 VSF65523 VIJ65523 UYN65523 UOR65523 UEV65523 TUZ65523 TLD65523 TBH65523 SRL65523 SHP65523 RXT65523 RNX65523 REB65523 QUF65523 QKJ65523 QAN65523 PQR65523 PGV65523 OWZ65523 OND65523 ODH65523 NTL65523 NJP65523 MZT65523 MPX65523 MGB65523 LWF65523 LMJ65523 LCN65523 KSR65523 KIV65523 JYZ65523 JPD65523 JFH65523 IVL65523 ILP65523 IBT65523 HRX65523 HIB65523 GYF65523 GOJ65523 GEN65523 FUR65523 FKV65523 FAZ65523 ERD65523 EHH65523 DXL65523 DNP65523 DDT65523 CTX65523 CKB65523 CAF65523 BQJ65523 BGN65523 AWR65523 AMV65523 ACZ65523 TD65523 JH65523 L65523 WVT8 WLX8 WCB8 VSF8 VIJ8 UYN8 UOR8 UEV8 TUZ8 TLD8 TBH8 SRL8 SHP8 RXT8 RNX8 REB8 QUF8 QKJ8 QAN8 PQR8 PGV8 OWZ8 OND8 ODH8 NTL8 NJP8 MZT8 MPX8 MGB8 LWF8 LMJ8 LCN8 KSR8 KIV8 JYZ8 JPD8 JFH8 IVL8 ILP8 IBT8 HRX8 HIB8 GYF8 GOJ8 GEN8 FUR8 FKV8 FAZ8 ERD8 EHH8 DXL8 DNP8 DDT8 CTX8 CKB8 CAF8 BQJ8 BGN8 AWR8 AMV8 ACZ8 TD8 JH8 L8 WVT983103 WLX983103 WCB983103 VSF983103 VIJ983103 UYN983103 UOR983103 UEV983103 TUZ983103 TLD983103 TBH983103 SRL983103 SHP983103 RXT983103 RNX983103 REB983103 QUF983103 QKJ983103 QAN983103 PQR983103 PGV983103 OWZ983103 OND983103 ODH983103 NTL983103 NJP983103 MZT983103 MPX983103 MGB983103 LWF983103 LMJ983103 LCN983103 KSR983103 KIV983103 JYZ983103 JPD983103 JFH983103 IVL983103 ILP983103 IBT983103 HRX983103 HIB983103 GYF983103 GOJ983103 GEN983103 FUR983103 FKV983103 FAZ983103 ERD983103 EHH983103 DXL983103 DNP983103 DDT983103 CTX983103 CKB983103 CAF983103 BQJ983103 BGN983103 AWR983103 AMV983103 ACZ983103 TD983103 JH983103 L983103 WVT917567 WLX917567 WCB917567 VSF917567 VIJ917567 UYN917567 UOR917567 UEV917567 TUZ917567 TLD917567 TBH917567 SRL917567 SHP917567 RXT917567 RNX917567 REB917567 QUF917567 QKJ917567 QAN917567 PQR917567 PGV917567 OWZ917567 OND917567 ODH917567 NTL917567 NJP917567 MZT917567 MPX917567 MGB917567 LWF917567 LMJ917567 LCN917567 KSR917567 KIV917567 JYZ917567 JPD917567 JFH917567 IVL917567 ILP917567 IBT917567 HRX917567 HIB917567 GYF917567 GOJ917567 GEN917567 FUR917567 FKV917567 FAZ917567 ERD917567 EHH917567 DXL917567 DNP917567 DDT917567 CTX917567 CKB917567 CAF917567 BQJ917567 BGN917567 AWR917567 AMV917567 ACZ917567 TD917567 JH917567 L917567 WVT852031 WLX852031 WCB852031 VSF852031 VIJ852031 UYN852031 UOR852031 UEV852031 TUZ852031 TLD852031 TBH852031 SRL852031 SHP852031 RXT852031 RNX852031 REB852031 QUF852031 QKJ852031 QAN852031 PQR852031 PGV852031 OWZ852031 OND852031 ODH852031 NTL852031 NJP852031 MZT852031 MPX852031 MGB852031 LWF852031 LMJ852031 LCN852031 KSR852031 KIV852031 JYZ852031 JPD852031 JFH852031 IVL852031 ILP852031 IBT852031 HRX852031 HIB852031 GYF852031 GOJ852031 GEN852031 FUR852031 FKV852031 FAZ852031 ERD852031 EHH852031 DXL852031 DNP852031 DDT852031 CTX852031 CKB852031 CAF852031 BQJ852031 BGN852031 AWR852031 AMV852031 ACZ852031 TD852031 JH852031 L852031 WVT786495 WLX786495 WCB786495 VSF786495 VIJ786495 UYN786495 UOR786495 UEV786495 TUZ786495 TLD786495 TBH786495 SRL786495 SHP786495 RXT786495 RNX786495 REB786495 QUF786495 QKJ786495 QAN786495 PQR786495 PGV786495 OWZ786495 OND786495 ODH786495 NTL786495 NJP786495 MZT786495 MPX786495 MGB786495 LWF786495 LMJ786495 LCN786495 KSR786495 KIV786495 JYZ786495 JPD786495 JFH786495 IVL786495 ILP786495 IBT786495 HRX786495 HIB786495 GYF786495 GOJ786495 GEN786495 FUR786495 FKV786495 FAZ786495 ERD786495 EHH786495 DXL786495 DNP786495 DDT786495 CTX786495 CKB786495 CAF786495 BQJ786495 BGN786495 AWR786495 AMV786495 ACZ786495 TD786495 JH786495 L786495 WVT720959 WLX720959 WCB720959 VSF720959 VIJ720959 UYN720959 UOR720959 UEV720959 TUZ720959 TLD720959 TBH720959 SRL720959 SHP720959 RXT720959 RNX720959 REB720959 QUF720959 QKJ720959 QAN720959 PQR720959 PGV720959 OWZ720959 OND720959 ODH720959 NTL720959 NJP720959 MZT720959 MPX720959 MGB720959 LWF720959 LMJ720959 LCN720959 KSR720959 KIV720959 JYZ720959 JPD720959 JFH720959 IVL720959 ILP720959 IBT720959 HRX720959 HIB720959 GYF720959 GOJ720959 GEN720959 FUR720959 FKV720959 FAZ720959 ERD720959 EHH720959 DXL720959 DNP720959 DDT720959 CTX720959 CKB720959 CAF720959 BQJ720959 BGN720959 AWR720959 AMV720959 ACZ720959 TD720959 JH720959 L720959 WVT655423 WLX655423 WCB655423 VSF655423 VIJ655423 UYN655423 UOR655423 UEV655423 TUZ655423 TLD655423 TBH655423 SRL655423 SHP655423 RXT655423 RNX655423 REB655423 QUF655423 QKJ655423 QAN655423 PQR655423 PGV655423 OWZ655423 OND655423 ODH655423 NTL655423 NJP655423 MZT655423 MPX655423 MGB655423 LWF655423 LMJ655423 LCN655423 KSR655423 KIV655423 JYZ655423 JPD655423 JFH655423 IVL655423 ILP655423 IBT655423 HRX655423 HIB655423 GYF655423 GOJ655423 GEN655423 FUR655423 FKV655423 FAZ655423 ERD655423 EHH655423 DXL655423 DNP655423 DDT655423 CTX655423 CKB655423 CAF655423 BQJ655423 BGN655423 AWR655423 AMV655423 ACZ655423 TD655423 JH655423 L655423 WVT589887 WLX589887 WCB589887 VSF589887 VIJ589887 UYN589887 UOR589887 UEV589887 TUZ589887 TLD589887 TBH589887 SRL589887 SHP589887 RXT589887 RNX589887 REB589887 QUF589887 QKJ589887 QAN589887 PQR589887 PGV589887 OWZ589887 OND589887 ODH589887 NTL589887 NJP589887 MZT589887 MPX589887 MGB589887 LWF589887 LMJ589887 LCN589887 KSR589887 KIV589887 JYZ589887 JPD589887 JFH589887 IVL589887 ILP589887 IBT589887 HRX589887 HIB589887 GYF589887 GOJ589887 GEN589887 FUR589887 FKV589887 FAZ589887 ERD589887 EHH589887 DXL589887 DNP589887 DDT589887 CTX589887 CKB589887 CAF589887 BQJ589887 BGN589887 AWR589887 AMV589887 ACZ589887 TD589887 JH589887 L589887 WVT524351 WLX524351 WCB524351 VSF524351 VIJ524351 UYN524351 UOR524351 UEV524351 TUZ524351 TLD524351 TBH524351 SRL524351 SHP524351 RXT524351 RNX524351 REB524351 QUF524351 QKJ524351 QAN524351 PQR524351 PGV524351 OWZ524351 OND524351 ODH524351 NTL524351 NJP524351 MZT524351 MPX524351 MGB524351 LWF524351 LMJ524351 LCN524351 KSR524351 KIV524351 JYZ524351 JPD524351 JFH524351 IVL524351 ILP524351 IBT524351 HRX524351 HIB524351 GYF524351 GOJ524351 GEN524351 FUR524351 FKV524351 FAZ524351 ERD524351 EHH524351 DXL524351 DNP524351 DDT524351 CTX524351 CKB524351 CAF524351 BQJ524351 BGN524351 AWR524351 AMV524351 ACZ524351 TD524351 JH524351 L524351 WVT458815 WLX458815 WCB458815 VSF458815 VIJ458815 UYN458815 UOR458815 UEV458815 TUZ458815 TLD458815 TBH458815 SRL458815 SHP458815 RXT458815 RNX458815 REB458815 QUF458815 QKJ458815 QAN458815 PQR458815 PGV458815 OWZ458815 OND458815 ODH458815 NTL458815 NJP458815 MZT458815 MPX458815 MGB458815 LWF458815 LMJ458815 LCN458815 KSR458815 KIV458815 JYZ458815 JPD458815 JFH458815 IVL458815 ILP458815 IBT458815 HRX458815 HIB458815 GYF458815 GOJ458815 GEN458815 FUR458815 FKV458815 FAZ458815 ERD458815 EHH458815 DXL458815 DNP458815 DDT458815 CTX458815 CKB458815 CAF458815 BQJ458815 BGN458815 AWR458815 AMV458815 ACZ458815 TD458815 JH458815 L458815 WVT393279 WLX393279 WCB393279 VSF393279 VIJ393279 UYN393279 UOR393279 UEV393279 TUZ393279 TLD393279 TBH393279 SRL393279 SHP393279 RXT393279 RNX393279 REB393279 QUF393279 QKJ393279 QAN393279 PQR393279 PGV393279 OWZ393279 OND393279 ODH393279 NTL393279 NJP393279 MZT393279 MPX393279 MGB393279 LWF393279 LMJ393279 LCN393279 KSR393279 KIV393279 JYZ393279 JPD393279 JFH393279 IVL393279 ILP393279 IBT393279 HRX393279 HIB393279 GYF393279 GOJ393279 GEN393279 FUR393279 FKV393279 FAZ393279 ERD393279 EHH393279 DXL393279 DNP393279 DDT393279 CTX393279 CKB393279 CAF393279 BQJ393279 BGN393279 AWR393279 AMV393279 ACZ393279 TD393279 JH393279 L393279 WVT327743 WLX327743 WCB327743 VSF327743 VIJ327743 UYN327743 UOR327743 UEV327743 TUZ327743 TLD327743 TBH327743 SRL327743 SHP327743 RXT327743 RNX327743 REB327743 QUF327743 QKJ327743 QAN327743 PQR327743 PGV327743 OWZ327743 OND327743 ODH327743 NTL327743 NJP327743 MZT327743 MPX327743 MGB327743 LWF327743 LMJ327743 LCN327743 KSR327743 KIV327743 JYZ327743 JPD327743 JFH327743 IVL327743 ILP327743 IBT327743 HRX327743 HIB327743 GYF327743 GOJ327743 GEN327743 FUR327743 FKV327743 FAZ327743 ERD327743 EHH327743 DXL327743 DNP327743 DDT327743 CTX327743 CKB327743 CAF327743 BQJ327743 BGN327743 AWR327743 AMV327743 ACZ327743 TD327743 JH327743 L327743 WVT262207 WLX262207 WCB262207 VSF262207 VIJ262207 UYN262207 UOR262207 UEV262207 TUZ262207 TLD262207 TBH262207 SRL262207 SHP262207 RXT262207 RNX262207 REB262207 QUF262207 QKJ262207 QAN262207 PQR262207 PGV262207 OWZ262207 OND262207 ODH262207 NTL262207 NJP262207 MZT262207 MPX262207 MGB262207 LWF262207 LMJ262207 LCN262207 KSR262207 KIV262207 JYZ262207 JPD262207 JFH262207 IVL262207 ILP262207 IBT262207 HRX262207 HIB262207 GYF262207 GOJ262207 GEN262207 FUR262207 FKV262207 FAZ262207 ERD262207 EHH262207 DXL262207 DNP262207 DDT262207 CTX262207 CKB262207 CAF262207 BQJ262207 BGN262207 AWR262207 AMV262207 ACZ262207 TD262207 JH262207 L262207 WVT196671 WLX196671 WCB196671 VSF196671 VIJ196671 UYN196671 UOR196671 UEV196671 TUZ196671 TLD196671 TBH196671 SRL196671 SHP196671 RXT196671 RNX196671 REB196671 QUF196671 QKJ196671 QAN196671 PQR196671 PGV196671 OWZ196671 OND196671 ODH196671 NTL196671 NJP196671 MZT196671 MPX196671 MGB196671 LWF196671 LMJ196671 LCN196671 KSR196671 KIV196671 JYZ196671 JPD196671 JFH196671 IVL196671 ILP196671 IBT196671 HRX196671 HIB196671 GYF196671 GOJ196671 GEN196671 FUR196671 FKV196671 FAZ196671 ERD196671 EHH196671 DXL196671 DNP196671 DDT196671 CTX196671 CKB196671 CAF196671 BQJ196671 BGN196671 AWR196671 AMV196671 ACZ196671 TD196671 JH196671 L196671 WVT131135 WLX131135 WCB131135 VSF131135 VIJ131135 UYN131135 UOR131135 UEV131135 TUZ131135 TLD131135 TBH131135 SRL131135 SHP131135 RXT131135 RNX131135 REB131135 QUF131135 QKJ131135 QAN131135 PQR131135 PGV131135 OWZ131135 OND131135 ODH131135 NTL131135 NJP131135 MZT131135 MPX131135 MGB131135 LWF131135 LMJ131135 LCN131135 KSR131135 KIV131135 JYZ131135 JPD131135 JFH131135 IVL131135 ILP131135 IBT131135 HRX131135 HIB131135 GYF131135 GOJ131135 GEN131135 FUR131135 FKV131135 FAZ131135 ERD131135 EHH131135 DXL131135 DNP131135 DDT131135 CTX131135 CKB131135 CAF131135 BQJ131135 BGN131135 AWR131135 AMV131135 ACZ131135 TD131135 JH131135 L131135 WVT65599 WLX65599 WCB65599 VSF65599 VIJ65599 UYN65599 UOR65599 UEV65599 TUZ65599 TLD65599 TBH65599 SRL65599 SHP65599 RXT65599 RNX65599 REB65599 QUF65599 QKJ65599 QAN65599 PQR65599 PGV65599 OWZ65599 OND65599 ODH65599 NTL65599 NJP65599 MZT65599 MPX65599 MGB65599 LWF65599 LMJ65599 LCN65599 KSR65599 KIV65599 JYZ65599 JPD65599 JFH65599 IVL65599 ILP65599 IBT65599 HRX65599 HIB65599 GYF65599 GOJ65599 GEN65599 FUR65599 FKV65599 FAZ65599 ERD65599 EHH65599 DXL65599 DNP65599 DDT65599 CTX65599 CKB65599 CAF65599 BQJ65599 BGN65599 AWR65599 AMV65599 ACZ65599 TD65599 JH65599 L65599 WVT983100 WLX983100 WCB983100 VSF983100 VIJ983100 UYN983100 UOR983100 UEV983100 TUZ983100 TLD983100 TBH983100 SRL983100 SHP983100 RXT983100 RNX983100 REB983100 QUF983100 QKJ983100 QAN983100 PQR983100 PGV983100 OWZ983100 OND983100 ODH983100 NTL983100 NJP983100 MZT983100 MPX983100 MGB983100 LWF983100 LMJ983100 LCN983100 KSR983100 KIV983100 JYZ983100 JPD983100 JFH983100 IVL983100 ILP983100 IBT983100 HRX983100 HIB983100 GYF983100 GOJ983100 GEN983100 FUR983100 FKV983100 FAZ983100 ERD983100 EHH983100 DXL983100 DNP983100 DDT983100 CTX983100 CKB983100 CAF983100 BQJ983100 BGN983100 AWR983100 AMV983100 ACZ983100 TD983100 JH983100 L983100 WVT917564 WLX917564 WCB917564 VSF917564 VIJ917564 UYN917564 UOR917564 UEV917564 TUZ917564 TLD917564 TBH917564 SRL917564 SHP917564 RXT917564 RNX917564 REB917564 QUF917564 QKJ917564 QAN917564 PQR917564 PGV917564 OWZ917564 OND917564 ODH917564 NTL917564 NJP917564 MZT917564 MPX917564 MGB917564 LWF917564 LMJ917564 LCN917564 KSR917564 KIV917564 JYZ917564 JPD917564 JFH917564 IVL917564 ILP917564 IBT917564 HRX917564 HIB917564 GYF917564 GOJ917564 GEN917564 FUR917564 FKV917564 FAZ917564 ERD917564 EHH917564 DXL917564 DNP917564 DDT917564 CTX917564 CKB917564 CAF917564 BQJ917564 BGN917564 AWR917564 AMV917564 ACZ917564 TD917564 JH917564 L917564 WVT852028 WLX852028 WCB852028 VSF852028 VIJ852028 UYN852028 UOR852028 UEV852028 TUZ852028 TLD852028 TBH852028 SRL852028 SHP852028 RXT852028 RNX852028 REB852028 QUF852028 QKJ852028 QAN852028 PQR852028 PGV852028 OWZ852028 OND852028 ODH852028 NTL852028 NJP852028 MZT852028 MPX852028 MGB852028 LWF852028 LMJ852028 LCN852028 KSR852028 KIV852028 JYZ852028 JPD852028 JFH852028 IVL852028 ILP852028 IBT852028 HRX852028 HIB852028 GYF852028 GOJ852028 GEN852028 FUR852028 FKV852028 FAZ852028 ERD852028 EHH852028 DXL852028 DNP852028 DDT852028 CTX852028 CKB852028 CAF852028 BQJ852028 BGN852028 AWR852028 AMV852028 ACZ852028 TD852028 JH852028 L852028 WVT786492 WLX786492 WCB786492 VSF786492 VIJ786492 UYN786492 UOR786492 UEV786492 TUZ786492 TLD786492 TBH786492 SRL786492 SHP786492 RXT786492 RNX786492 REB786492 QUF786492 QKJ786492 QAN786492 PQR786492 PGV786492 OWZ786492 OND786492 ODH786492 NTL786492 NJP786492 MZT786492 MPX786492 MGB786492 LWF786492 LMJ786492 LCN786492 KSR786492 KIV786492 JYZ786492 JPD786492 JFH786492 IVL786492 ILP786492 IBT786492 HRX786492 HIB786492 GYF786492 GOJ786492 GEN786492 FUR786492 FKV786492 FAZ786492 ERD786492 EHH786492 DXL786492 DNP786492 DDT786492 CTX786492 CKB786492 CAF786492 BQJ786492 BGN786492 AWR786492 AMV786492 ACZ786492 TD786492 JH786492 L786492 WVT720956 WLX720956 WCB720956 VSF720956 VIJ720956 UYN720956 UOR720956 UEV720956 TUZ720956 TLD720956 TBH720956 SRL720956 SHP720956 RXT720956 RNX720956 REB720956 QUF720956 QKJ720956 QAN720956 PQR720956 PGV720956 OWZ720956 OND720956 ODH720956 NTL720956 NJP720956 MZT720956 MPX720956 MGB720956 LWF720956 LMJ720956 LCN720956 KSR720956 KIV720956 JYZ720956 JPD720956 JFH720956 IVL720956 ILP720956 IBT720956 HRX720956 HIB720956 GYF720956 GOJ720956 GEN720956 FUR720956 FKV720956 FAZ720956 ERD720956 EHH720956 DXL720956 DNP720956 DDT720956 CTX720956 CKB720956 CAF720956 BQJ720956 BGN720956 AWR720956 AMV720956 ACZ720956 TD720956 JH720956 L720956 WVT655420 WLX655420 WCB655420 VSF655420 VIJ655420 UYN655420 UOR655420 UEV655420 TUZ655420 TLD655420 TBH655420 SRL655420 SHP655420 RXT655420 RNX655420 REB655420 QUF655420 QKJ655420 QAN655420 PQR655420 PGV655420 OWZ655420 OND655420 ODH655420 NTL655420 NJP655420 MZT655420 MPX655420 MGB655420 LWF655420 LMJ655420 LCN655420 KSR655420 KIV655420 JYZ655420 JPD655420 JFH655420 IVL655420 ILP655420 IBT655420 HRX655420 HIB655420 GYF655420 GOJ655420 GEN655420 FUR655420 FKV655420 FAZ655420 ERD655420 EHH655420 DXL655420 DNP655420 DDT655420 CTX655420 CKB655420 CAF655420 BQJ655420 BGN655420 AWR655420 AMV655420 ACZ655420 TD655420 JH655420 L655420 WVT589884 WLX589884 WCB589884 VSF589884 VIJ589884 UYN589884 UOR589884 UEV589884 TUZ589884 TLD589884 TBH589884 SRL589884 SHP589884 RXT589884 RNX589884 REB589884 QUF589884 QKJ589884 QAN589884 PQR589884 PGV589884 OWZ589884 OND589884 ODH589884 NTL589884 NJP589884 MZT589884 MPX589884 MGB589884 LWF589884 LMJ589884 LCN589884 KSR589884 KIV589884 JYZ589884 JPD589884 JFH589884 IVL589884 ILP589884 IBT589884 HRX589884 HIB589884 GYF589884 GOJ589884 GEN589884 FUR589884 FKV589884 FAZ589884 ERD589884 EHH589884 DXL589884 DNP589884 DDT589884 CTX589884 CKB589884 CAF589884 BQJ589884 BGN589884 AWR589884 AMV589884 ACZ589884 TD589884 JH589884 L589884 WVT524348 WLX524348 WCB524348 VSF524348 VIJ524348 UYN524348 UOR524348 UEV524348 TUZ524348 TLD524348 TBH524348 SRL524348 SHP524348 RXT524348 RNX524348 REB524348 QUF524348 QKJ524348 QAN524348 PQR524348 PGV524348 OWZ524348 OND524348 ODH524348 NTL524348 NJP524348 MZT524348 MPX524348 MGB524348 LWF524348 LMJ524348 LCN524348 KSR524348 KIV524348 JYZ524348 JPD524348 JFH524348 IVL524348 ILP524348 IBT524348 HRX524348 HIB524348 GYF524348 GOJ524348 GEN524348 FUR524348 FKV524348 FAZ524348 ERD524348 EHH524348 DXL524348 DNP524348 DDT524348 CTX524348 CKB524348 CAF524348 BQJ524348 BGN524348 AWR524348 AMV524348 ACZ524348 TD524348 JH524348 L524348 WVT458812 WLX458812 WCB458812 VSF458812 VIJ458812 UYN458812 UOR458812 UEV458812 TUZ458812 TLD458812 TBH458812 SRL458812 SHP458812 RXT458812 RNX458812 REB458812 QUF458812 QKJ458812 QAN458812 PQR458812 PGV458812 OWZ458812 OND458812 ODH458812 NTL458812 NJP458812 MZT458812 MPX458812 MGB458812 LWF458812 LMJ458812 LCN458812 KSR458812 KIV458812 JYZ458812 JPD458812 JFH458812 IVL458812 ILP458812 IBT458812 HRX458812 HIB458812 GYF458812 GOJ458812 GEN458812 FUR458812 FKV458812 FAZ458812 ERD458812 EHH458812 DXL458812 DNP458812 DDT458812 CTX458812 CKB458812 CAF458812 BQJ458812 BGN458812 AWR458812 AMV458812 ACZ458812 TD458812 JH458812 L458812 WVT393276 WLX393276 WCB393276 VSF393276 VIJ393276 UYN393276 UOR393276 UEV393276 TUZ393276 TLD393276 TBH393276 SRL393276 SHP393276 RXT393276 RNX393276 REB393276 QUF393276 QKJ393276 QAN393276 PQR393276 PGV393276 OWZ393276 OND393276 ODH393276 NTL393276 NJP393276 MZT393276 MPX393276 MGB393276 LWF393276 LMJ393276 LCN393276 KSR393276 KIV393276 JYZ393276 JPD393276 JFH393276 IVL393276 ILP393276 IBT393276 HRX393276 HIB393276 GYF393276 GOJ393276 GEN393276 FUR393276 FKV393276 FAZ393276 ERD393276 EHH393276 DXL393276 DNP393276 DDT393276 CTX393276 CKB393276 CAF393276 BQJ393276 BGN393276 AWR393276 AMV393276 ACZ393276 TD393276 JH393276 L393276 WVT327740 WLX327740 WCB327740 VSF327740 VIJ327740 UYN327740 UOR327740 UEV327740 TUZ327740 TLD327740 TBH327740 SRL327740 SHP327740 RXT327740 RNX327740 REB327740 QUF327740 QKJ327740 QAN327740 PQR327740 PGV327740 OWZ327740 OND327740 ODH327740 NTL327740 NJP327740 MZT327740 MPX327740 MGB327740 LWF327740 LMJ327740 LCN327740 KSR327740 KIV327740 JYZ327740 JPD327740 JFH327740 IVL327740 ILP327740 IBT327740 HRX327740 HIB327740 GYF327740 GOJ327740 GEN327740 FUR327740 FKV327740 FAZ327740 ERD327740 EHH327740 DXL327740 DNP327740 DDT327740 CTX327740 CKB327740 CAF327740 BQJ327740 BGN327740 AWR327740 AMV327740 ACZ327740 TD327740 JH327740 L327740 WVT262204 WLX262204 WCB262204 VSF262204 VIJ262204 UYN262204 UOR262204 UEV262204 TUZ262204 TLD262204 TBH262204 SRL262204 SHP262204 RXT262204 RNX262204 REB262204 QUF262204 QKJ262204 QAN262204 PQR262204 PGV262204 OWZ262204 OND262204 ODH262204 NTL262204 NJP262204 MZT262204 MPX262204 MGB262204 LWF262204 LMJ262204 LCN262204 KSR262204 KIV262204 JYZ262204 JPD262204 JFH262204 IVL262204 ILP262204 IBT262204 HRX262204 HIB262204 GYF262204 GOJ262204 GEN262204 FUR262204 FKV262204 FAZ262204 ERD262204 EHH262204 DXL262204 DNP262204 DDT262204 CTX262204 CKB262204 CAF262204 BQJ262204 BGN262204 AWR262204 AMV262204 ACZ262204 TD262204 JH262204 L262204 WVT196668 WLX196668 WCB196668 VSF196668 VIJ196668 UYN196668 UOR196668 UEV196668 TUZ196668 TLD196668 TBH196668 SRL196668 SHP196668 RXT196668 RNX196668 REB196668 QUF196668 QKJ196668 QAN196668 PQR196668 PGV196668 OWZ196668 OND196668 ODH196668 NTL196668 NJP196668 MZT196668 MPX196668 MGB196668 LWF196668 LMJ196668 LCN196668 KSR196668 KIV196668 JYZ196668 JPD196668 JFH196668 IVL196668 ILP196668 IBT196668 HRX196668 HIB196668 GYF196668 GOJ196668 GEN196668 FUR196668 FKV196668 FAZ196668 ERD196668 EHH196668 DXL196668 DNP196668 DDT196668 CTX196668 CKB196668 CAF196668 BQJ196668 BGN196668 AWR196668 AMV196668 ACZ196668 TD196668 JH196668 L196668 WVT131132 WLX131132 WCB131132 VSF131132 VIJ131132 UYN131132 UOR131132 UEV131132 TUZ131132 TLD131132 TBH131132 SRL131132 SHP131132 RXT131132 RNX131132 REB131132 QUF131132 QKJ131132 QAN131132 PQR131132 PGV131132 OWZ131132 OND131132 ODH131132 NTL131132 NJP131132 MZT131132 MPX131132 MGB131132 LWF131132 LMJ131132 LCN131132 KSR131132 KIV131132 JYZ131132 JPD131132 JFH131132 IVL131132 ILP131132 IBT131132 HRX131132 HIB131132 GYF131132 GOJ131132 GEN131132 FUR131132 FKV131132 FAZ131132 ERD131132 EHH131132 DXL131132 DNP131132 DDT131132 CTX131132 CKB131132 CAF131132 BQJ131132 BGN131132 AWR131132 AMV131132 ACZ131132 TD131132 JH131132 L131132 WVT65596 WLX65596 WCB65596 VSF65596 VIJ65596 UYN65596 UOR65596 UEV65596 TUZ65596 TLD65596 TBH65596 SRL65596 SHP65596 RXT65596 RNX65596 REB65596 QUF65596 QKJ65596 QAN65596 PQR65596 PGV65596 OWZ65596 OND65596 ODH65596 NTL65596 NJP65596 MZT65596 MPX65596 MGB65596 LWF65596 LMJ65596 LCN65596 KSR65596 KIV65596 JYZ65596 JPD65596 JFH65596 IVL65596 ILP65596 IBT65596 HRX65596 HIB65596 GYF65596 GOJ65596 GEN65596 FUR65596 FKV65596 FAZ65596 ERD65596 EHH65596 DXL65596 DNP65596 DDT65596 CTX65596 CKB65596 CAF65596 BQJ65596 BGN65596 AWR65596 AMV65596 ACZ65596 TD65596 JH65596 L65596 JH14:JH24 TD14:TD24 ACZ14:ACZ24 AMV14:AMV24 AWR14:AWR24 BGN14:BGN24 BQJ14:BQJ24 CAF14:CAF24 CKB14:CKB24 CTX14:CTX24 DDT14:DDT24 DNP14:DNP24 DXL14:DXL24 EHH14:EHH24 ERD14:ERD24 FAZ14:FAZ24 FKV14:FKV24 FUR14:FUR24 GEN14:GEN24 GOJ14:GOJ24 GYF14:GYF24 HIB14:HIB24 HRX14:HRX24 IBT14:IBT24 ILP14:ILP24 IVL14:IVL24 JFH14:JFH24 JPD14:JPD24 JYZ14:JYZ24 KIV14:KIV24 KSR14:KSR24 LCN14:LCN24 LMJ14:LMJ24 LWF14:LWF24 MGB14:MGB24 MPX14:MPX24 MZT14:MZT24 NJP14:NJP24 NTL14:NTL24 ODH14:ODH24 OND14:OND24 OWZ14:OWZ24 PGV14:PGV24 PQR14:PQR24 QAN14:QAN24 QKJ14:QKJ24 QUF14:QUF24 REB14:REB24 RNX14:RNX24 RXT14:RXT24 SHP14:SHP24 SRL14:SRL24 TBH14:TBH24 TLD14:TLD24 TUZ14:TUZ24 UEV14:UEV24 UOR14:UOR24 UYN14:UYN24 VIJ14:VIJ24 VSF14:VSF24 WCB14:WCB24 WLX14:WLX24 WVT14:WVT24 L16 L45 L43" xr:uid="{94A7CAF5-4201-45A5-9E84-4EBD42F499CE}">
      <formula1>$P$7:$P$8</formula1>
    </dataValidation>
    <dataValidation type="decimal" allowBlank="1" showInputMessage="1" showErrorMessage="1" errorTitle="FINANCIAL DETAILS" error="Kindly input numbers only." sqref="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xr:uid="{A63B264C-95E9-4352-8738-B8261F7D3B1D}">
      <formula1>0</formula1>
      <formula2>99999999999999900</formula2>
    </dataValidation>
    <dataValidation type="decimal" allowBlank="1" showInputMessage="1" showErrorMessage="1" errorTitle="FINANCIAL DETAILS" error="Input real numbers only." sqref="J65542:J65561 JF65542:JF65561 TB65542:TB65561 ACX65542:ACX65561 AMT65542:AMT65561 AWP65542:AWP65561 BGL65542:BGL65561 BQH65542:BQH65561 CAD65542:CAD65561 CJZ65542:CJZ65561 CTV65542:CTV65561 DDR65542:DDR65561 DNN65542:DNN65561 DXJ65542:DXJ65561 EHF65542:EHF65561 ERB65542:ERB65561 FAX65542:FAX65561 FKT65542:FKT65561 FUP65542:FUP65561 GEL65542:GEL65561 GOH65542:GOH65561 GYD65542:GYD65561 HHZ65542:HHZ65561 HRV65542:HRV65561 IBR65542:IBR65561 ILN65542:ILN65561 IVJ65542:IVJ65561 JFF65542:JFF65561 JPB65542:JPB65561 JYX65542:JYX65561 KIT65542:KIT65561 KSP65542:KSP65561 LCL65542:LCL65561 LMH65542:LMH65561 LWD65542:LWD65561 MFZ65542:MFZ65561 MPV65542:MPV65561 MZR65542:MZR65561 NJN65542:NJN65561 NTJ65542:NTJ65561 ODF65542:ODF65561 ONB65542:ONB65561 OWX65542:OWX65561 PGT65542:PGT65561 PQP65542:PQP65561 QAL65542:QAL65561 QKH65542:QKH65561 QUD65542:QUD65561 RDZ65542:RDZ65561 RNV65542:RNV65561 RXR65542:RXR65561 SHN65542:SHN65561 SRJ65542:SRJ65561 TBF65542:TBF65561 TLB65542:TLB65561 TUX65542:TUX65561 UET65542:UET65561 UOP65542:UOP65561 UYL65542:UYL65561 VIH65542:VIH65561 VSD65542:VSD65561 WBZ65542:WBZ65561 WLV65542:WLV65561 WVR65542:WVR65561 J131078:J131097 JF131078:JF131097 TB131078:TB131097 ACX131078:ACX131097 AMT131078:AMT131097 AWP131078:AWP131097 BGL131078:BGL131097 BQH131078:BQH131097 CAD131078:CAD131097 CJZ131078:CJZ131097 CTV131078:CTV131097 DDR131078:DDR131097 DNN131078:DNN131097 DXJ131078:DXJ131097 EHF131078:EHF131097 ERB131078:ERB131097 FAX131078:FAX131097 FKT131078:FKT131097 FUP131078:FUP131097 GEL131078:GEL131097 GOH131078:GOH131097 GYD131078:GYD131097 HHZ131078:HHZ131097 HRV131078:HRV131097 IBR131078:IBR131097 ILN131078:ILN131097 IVJ131078:IVJ131097 JFF131078:JFF131097 JPB131078:JPB131097 JYX131078:JYX131097 KIT131078:KIT131097 KSP131078:KSP131097 LCL131078:LCL131097 LMH131078:LMH131097 LWD131078:LWD131097 MFZ131078:MFZ131097 MPV131078:MPV131097 MZR131078:MZR131097 NJN131078:NJN131097 NTJ131078:NTJ131097 ODF131078:ODF131097 ONB131078:ONB131097 OWX131078:OWX131097 PGT131078:PGT131097 PQP131078:PQP131097 QAL131078:QAL131097 QKH131078:QKH131097 QUD131078:QUD131097 RDZ131078:RDZ131097 RNV131078:RNV131097 RXR131078:RXR131097 SHN131078:SHN131097 SRJ131078:SRJ131097 TBF131078:TBF131097 TLB131078:TLB131097 TUX131078:TUX131097 UET131078:UET131097 UOP131078:UOP131097 UYL131078:UYL131097 VIH131078:VIH131097 VSD131078:VSD131097 WBZ131078:WBZ131097 WLV131078:WLV131097 WVR131078:WVR131097 J196614:J196633 JF196614:JF196633 TB196614:TB196633 ACX196614:ACX196633 AMT196614:AMT196633 AWP196614:AWP196633 BGL196614:BGL196633 BQH196614:BQH196633 CAD196614:CAD196633 CJZ196614:CJZ196633 CTV196614:CTV196633 DDR196614:DDR196633 DNN196614:DNN196633 DXJ196614:DXJ196633 EHF196614:EHF196633 ERB196614:ERB196633 FAX196614:FAX196633 FKT196614:FKT196633 FUP196614:FUP196633 GEL196614:GEL196633 GOH196614:GOH196633 GYD196614:GYD196633 HHZ196614:HHZ196633 HRV196614:HRV196633 IBR196614:IBR196633 ILN196614:ILN196633 IVJ196614:IVJ196633 JFF196614:JFF196633 JPB196614:JPB196633 JYX196614:JYX196633 KIT196614:KIT196633 KSP196614:KSP196633 LCL196614:LCL196633 LMH196614:LMH196633 LWD196614:LWD196633 MFZ196614:MFZ196633 MPV196614:MPV196633 MZR196614:MZR196633 NJN196614:NJN196633 NTJ196614:NTJ196633 ODF196614:ODF196633 ONB196614:ONB196633 OWX196614:OWX196633 PGT196614:PGT196633 PQP196614:PQP196633 QAL196614:QAL196633 QKH196614:QKH196633 QUD196614:QUD196633 RDZ196614:RDZ196633 RNV196614:RNV196633 RXR196614:RXR196633 SHN196614:SHN196633 SRJ196614:SRJ196633 TBF196614:TBF196633 TLB196614:TLB196633 TUX196614:TUX196633 UET196614:UET196633 UOP196614:UOP196633 UYL196614:UYL196633 VIH196614:VIH196633 VSD196614:VSD196633 WBZ196614:WBZ196633 WLV196614:WLV196633 WVR196614:WVR196633 J262150:J262169 JF262150:JF262169 TB262150:TB262169 ACX262150:ACX262169 AMT262150:AMT262169 AWP262150:AWP262169 BGL262150:BGL262169 BQH262150:BQH262169 CAD262150:CAD262169 CJZ262150:CJZ262169 CTV262150:CTV262169 DDR262150:DDR262169 DNN262150:DNN262169 DXJ262150:DXJ262169 EHF262150:EHF262169 ERB262150:ERB262169 FAX262150:FAX262169 FKT262150:FKT262169 FUP262150:FUP262169 GEL262150:GEL262169 GOH262150:GOH262169 GYD262150:GYD262169 HHZ262150:HHZ262169 HRV262150:HRV262169 IBR262150:IBR262169 ILN262150:ILN262169 IVJ262150:IVJ262169 JFF262150:JFF262169 JPB262150:JPB262169 JYX262150:JYX262169 KIT262150:KIT262169 KSP262150:KSP262169 LCL262150:LCL262169 LMH262150:LMH262169 LWD262150:LWD262169 MFZ262150:MFZ262169 MPV262150:MPV262169 MZR262150:MZR262169 NJN262150:NJN262169 NTJ262150:NTJ262169 ODF262150:ODF262169 ONB262150:ONB262169 OWX262150:OWX262169 PGT262150:PGT262169 PQP262150:PQP262169 QAL262150:QAL262169 QKH262150:QKH262169 QUD262150:QUD262169 RDZ262150:RDZ262169 RNV262150:RNV262169 RXR262150:RXR262169 SHN262150:SHN262169 SRJ262150:SRJ262169 TBF262150:TBF262169 TLB262150:TLB262169 TUX262150:TUX262169 UET262150:UET262169 UOP262150:UOP262169 UYL262150:UYL262169 VIH262150:VIH262169 VSD262150:VSD262169 WBZ262150:WBZ262169 WLV262150:WLV262169 WVR262150:WVR262169 J327686:J327705 JF327686:JF327705 TB327686:TB327705 ACX327686:ACX327705 AMT327686:AMT327705 AWP327686:AWP327705 BGL327686:BGL327705 BQH327686:BQH327705 CAD327686:CAD327705 CJZ327686:CJZ327705 CTV327686:CTV327705 DDR327686:DDR327705 DNN327686:DNN327705 DXJ327686:DXJ327705 EHF327686:EHF327705 ERB327686:ERB327705 FAX327686:FAX327705 FKT327686:FKT327705 FUP327686:FUP327705 GEL327686:GEL327705 GOH327686:GOH327705 GYD327686:GYD327705 HHZ327686:HHZ327705 HRV327686:HRV327705 IBR327686:IBR327705 ILN327686:ILN327705 IVJ327686:IVJ327705 JFF327686:JFF327705 JPB327686:JPB327705 JYX327686:JYX327705 KIT327686:KIT327705 KSP327686:KSP327705 LCL327686:LCL327705 LMH327686:LMH327705 LWD327686:LWD327705 MFZ327686:MFZ327705 MPV327686:MPV327705 MZR327686:MZR327705 NJN327686:NJN327705 NTJ327686:NTJ327705 ODF327686:ODF327705 ONB327686:ONB327705 OWX327686:OWX327705 PGT327686:PGT327705 PQP327686:PQP327705 QAL327686:QAL327705 QKH327686:QKH327705 QUD327686:QUD327705 RDZ327686:RDZ327705 RNV327686:RNV327705 RXR327686:RXR327705 SHN327686:SHN327705 SRJ327686:SRJ327705 TBF327686:TBF327705 TLB327686:TLB327705 TUX327686:TUX327705 UET327686:UET327705 UOP327686:UOP327705 UYL327686:UYL327705 VIH327686:VIH327705 VSD327686:VSD327705 WBZ327686:WBZ327705 WLV327686:WLV327705 WVR327686:WVR327705 J393222:J393241 JF393222:JF393241 TB393222:TB393241 ACX393222:ACX393241 AMT393222:AMT393241 AWP393222:AWP393241 BGL393222:BGL393241 BQH393222:BQH393241 CAD393222:CAD393241 CJZ393222:CJZ393241 CTV393222:CTV393241 DDR393222:DDR393241 DNN393222:DNN393241 DXJ393222:DXJ393241 EHF393222:EHF393241 ERB393222:ERB393241 FAX393222:FAX393241 FKT393222:FKT393241 FUP393222:FUP393241 GEL393222:GEL393241 GOH393222:GOH393241 GYD393222:GYD393241 HHZ393222:HHZ393241 HRV393222:HRV393241 IBR393222:IBR393241 ILN393222:ILN393241 IVJ393222:IVJ393241 JFF393222:JFF393241 JPB393222:JPB393241 JYX393222:JYX393241 KIT393222:KIT393241 KSP393222:KSP393241 LCL393222:LCL393241 LMH393222:LMH393241 LWD393222:LWD393241 MFZ393222:MFZ393241 MPV393222:MPV393241 MZR393222:MZR393241 NJN393222:NJN393241 NTJ393222:NTJ393241 ODF393222:ODF393241 ONB393222:ONB393241 OWX393222:OWX393241 PGT393222:PGT393241 PQP393222:PQP393241 QAL393222:QAL393241 QKH393222:QKH393241 QUD393222:QUD393241 RDZ393222:RDZ393241 RNV393222:RNV393241 RXR393222:RXR393241 SHN393222:SHN393241 SRJ393222:SRJ393241 TBF393222:TBF393241 TLB393222:TLB393241 TUX393222:TUX393241 UET393222:UET393241 UOP393222:UOP393241 UYL393222:UYL393241 VIH393222:VIH393241 VSD393222:VSD393241 WBZ393222:WBZ393241 WLV393222:WLV393241 WVR393222:WVR393241 J458758:J458777 JF458758:JF458777 TB458758:TB458777 ACX458758:ACX458777 AMT458758:AMT458777 AWP458758:AWP458777 BGL458758:BGL458777 BQH458758:BQH458777 CAD458758:CAD458777 CJZ458758:CJZ458777 CTV458758:CTV458777 DDR458758:DDR458777 DNN458758:DNN458777 DXJ458758:DXJ458777 EHF458758:EHF458777 ERB458758:ERB458777 FAX458758:FAX458777 FKT458758:FKT458777 FUP458758:FUP458777 GEL458758:GEL458777 GOH458758:GOH458777 GYD458758:GYD458777 HHZ458758:HHZ458777 HRV458758:HRV458777 IBR458758:IBR458777 ILN458758:ILN458777 IVJ458758:IVJ458777 JFF458758:JFF458777 JPB458758:JPB458777 JYX458758:JYX458777 KIT458758:KIT458777 KSP458758:KSP458777 LCL458758:LCL458777 LMH458758:LMH458777 LWD458758:LWD458777 MFZ458758:MFZ458777 MPV458758:MPV458777 MZR458758:MZR458777 NJN458758:NJN458777 NTJ458758:NTJ458777 ODF458758:ODF458777 ONB458758:ONB458777 OWX458758:OWX458777 PGT458758:PGT458777 PQP458758:PQP458777 QAL458758:QAL458777 QKH458758:QKH458777 QUD458758:QUD458777 RDZ458758:RDZ458777 RNV458758:RNV458777 RXR458758:RXR458777 SHN458758:SHN458777 SRJ458758:SRJ458777 TBF458758:TBF458777 TLB458758:TLB458777 TUX458758:TUX458777 UET458758:UET458777 UOP458758:UOP458777 UYL458758:UYL458777 VIH458758:VIH458777 VSD458758:VSD458777 WBZ458758:WBZ458777 WLV458758:WLV458777 WVR458758:WVR458777 J524294:J524313 JF524294:JF524313 TB524294:TB524313 ACX524294:ACX524313 AMT524294:AMT524313 AWP524294:AWP524313 BGL524294:BGL524313 BQH524294:BQH524313 CAD524294:CAD524313 CJZ524294:CJZ524313 CTV524294:CTV524313 DDR524294:DDR524313 DNN524294:DNN524313 DXJ524294:DXJ524313 EHF524294:EHF524313 ERB524294:ERB524313 FAX524294:FAX524313 FKT524294:FKT524313 FUP524294:FUP524313 GEL524294:GEL524313 GOH524294:GOH524313 GYD524294:GYD524313 HHZ524294:HHZ524313 HRV524294:HRV524313 IBR524294:IBR524313 ILN524294:ILN524313 IVJ524294:IVJ524313 JFF524294:JFF524313 JPB524294:JPB524313 JYX524294:JYX524313 KIT524294:KIT524313 KSP524294:KSP524313 LCL524294:LCL524313 LMH524294:LMH524313 LWD524294:LWD524313 MFZ524294:MFZ524313 MPV524294:MPV524313 MZR524294:MZR524313 NJN524294:NJN524313 NTJ524294:NTJ524313 ODF524294:ODF524313 ONB524294:ONB524313 OWX524294:OWX524313 PGT524294:PGT524313 PQP524294:PQP524313 QAL524294:QAL524313 QKH524294:QKH524313 QUD524294:QUD524313 RDZ524294:RDZ524313 RNV524294:RNV524313 RXR524294:RXR524313 SHN524294:SHN524313 SRJ524294:SRJ524313 TBF524294:TBF524313 TLB524294:TLB524313 TUX524294:TUX524313 UET524294:UET524313 UOP524294:UOP524313 UYL524294:UYL524313 VIH524294:VIH524313 VSD524294:VSD524313 WBZ524294:WBZ524313 WLV524294:WLV524313 WVR524294:WVR524313 J589830:J589849 JF589830:JF589849 TB589830:TB589849 ACX589830:ACX589849 AMT589830:AMT589849 AWP589830:AWP589849 BGL589830:BGL589849 BQH589830:BQH589849 CAD589830:CAD589849 CJZ589830:CJZ589849 CTV589830:CTV589849 DDR589830:DDR589849 DNN589830:DNN589849 DXJ589830:DXJ589849 EHF589830:EHF589849 ERB589830:ERB589849 FAX589830:FAX589849 FKT589830:FKT589849 FUP589830:FUP589849 GEL589830:GEL589849 GOH589830:GOH589849 GYD589830:GYD589849 HHZ589830:HHZ589849 HRV589830:HRV589849 IBR589830:IBR589849 ILN589830:ILN589849 IVJ589830:IVJ589849 JFF589830:JFF589849 JPB589830:JPB589849 JYX589830:JYX589849 KIT589830:KIT589849 KSP589830:KSP589849 LCL589830:LCL589849 LMH589830:LMH589849 LWD589830:LWD589849 MFZ589830:MFZ589849 MPV589830:MPV589849 MZR589830:MZR589849 NJN589830:NJN589849 NTJ589830:NTJ589849 ODF589830:ODF589849 ONB589830:ONB589849 OWX589830:OWX589849 PGT589830:PGT589849 PQP589830:PQP589849 QAL589830:QAL589849 QKH589830:QKH589849 QUD589830:QUD589849 RDZ589830:RDZ589849 RNV589830:RNV589849 RXR589830:RXR589849 SHN589830:SHN589849 SRJ589830:SRJ589849 TBF589830:TBF589849 TLB589830:TLB589849 TUX589830:TUX589849 UET589830:UET589849 UOP589830:UOP589849 UYL589830:UYL589849 VIH589830:VIH589849 VSD589830:VSD589849 WBZ589830:WBZ589849 WLV589830:WLV589849 WVR589830:WVR589849 J655366:J655385 JF655366:JF655385 TB655366:TB655385 ACX655366:ACX655385 AMT655366:AMT655385 AWP655366:AWP655385 BGL655366:BGL655385 BQH655366:BQH655385 CAD655366:CAD655385 CJZ655366:CJZ655385 CTV655366:CTV655385 DDR655366:DDR655385 DNN655366:DNN655385 DXJ655366:DXJ655385 EHF655366:EHF655385 ERB655366:ERB655385 FAX655366:FAX655385 FKT655366:FKT655385 FUP655366:FUP655385 GEL655366:GEL655385 GOH655366:GOH655385 GYD655366:GYD655385 HHZ655366:HHZ655385 HRV655366:HRV655385 IBR655366:IBR655385 ILN655366:ILN655385 IVJ655366:IVJ655385 JFF655366:JFF655385 JPB655366:JPB655385 JYX655366:JYX655385 KIT655366:KIT655385 KSP655366:KSP655385 LCL655366:LCL655385 LMH655366:LMH655385 LWD655366:LWD655385 MFZ655366:MFZ655385 MPV655366:MPV655385 MZR655366:MZR655385 NJN655366:NJN655385 NTJ655366:NTJ655385 ODF655366:ODF655385 ONB655366:ONB655385 OWX655366:OWX655385 PGT655366:PGT655385 PQP655366:PQP655385 QAL655366:QAL655385 QKH655366:QKH655385 QUD655366:QUD655385 RDZ655366:RDZ655385 RNV655366:RNV655385 RXR655366:RXR655385 SHN655366:SHN655385 SRJ655366:SRJ655385 TBF655366:TBF655385 TLB655366:TLB655385 TUX655366:TUX655385 UET655366:UET655385 UOP655366:UOP655385 UYL655366:UYL655385 VIH655366:VIH655385 VSD655366:VSD655385 WBZ655366:WBZ655385 WLV655366:WLV655385 WVR655366:WVR655385 J720902:J720921 JF720902:JF720921 TB720902:TB720921 ACX720902:ACX720921 AMT720902:AMT720921 AWP720902:AWP720921 BGL720902:BGL720921 BQH720902:BQH720921 CAD720902:CAD720921 CJZ720902:CJZ720921 CTV720902:CTV720921 DDR720902:DDR720921 DNN720902:DNN720921 DXJ720902:DXJ720921 EHF720902:EHF720921 ERB720902:ERB720921 FAX720902:FAX720921 FKT720902:FKT720921 FUP720902:FUP720921 GEL720902:GEL720921 GOH720902:GOH720921 GYD720902:GYD720921 HHZ720902:HHZ720921 HRV720902:HRV720921 IBR720902:IBR720921 ILN720902:ILN720921 IVJ720902:IVJ720921 JFF720902:JFF720921 JPB720902:JPB720921 JYX720902:JYX720921 KIT720902:KIT720921 KSP720902:KSP720921 LCL720902:LCL720921 LMH720902:LMH720921 LWD720902:LWD720921 MFZ720902:MFZ720921 MPV720902:MPV720921 MZR720902:MZR720921 NJN720902:NJN720921 NTJ720902:NTJ720921 ODF720902:ODF720921 ONB720902:ONB720921 OWX720902:OWX720921 PGT720902:PGT720921 PQP720902:PQP720921 QAL720902:QAL720921 QKH720902:QKH720921 QUD720902:QUD720921 RDZ720902:RDZ720921 RNV720902:RNV720921 RXR720902:RXR720921 SHN720902:SHN720921 SRJ720902:SRJ720921 TBF720902:TBF720921 TLB720902:TLB720921 TUX720902:TUX720921 UET720902:UET720921 UOP720902:UOP720921 UYL720902:UYL720921 VIH720902:VIH720921 VSD720902:VSD720921 WBZ720902:WBZ720921 WLV720902:WLV720921 WVR720902:WVR720921 J786438:J786457 JF786438:JF786457 TB786438:TB786457 ACX786438:ACX786457 AMT786438:AMT786457 AWP786438:AWP786457 BGL786438:BGL786457 BQH786438:BQH786457 CAD786438:CAD786457 CJZ786438:CJZ786457 CTV786438:CTV786457 DDR786438:DDR786457 DNN786438:DNN786457 DXJ786438:DXJ786457 EHF786438:EHF786457 ERB786438:ERB786457 FAX786438:FAX786457 FKT786438:FKT786457 FUP786438:FUP786457 GEL786438:GEL786457 GOH786438:GOH786457 GYD786438:GYD786457 HHZ786438:HHZ786457 HRV786438:HRV786457 IBR786438:IBR786457 ILN786438:ILN786457 IVJ786438:IVJ786457 JFF786438:JFF786457 JPB786438:JPB786457 JYX786438:JYX786457 KIT786438:KIT786457 KSP786438:KSP786457 LCL786438:LCL786457 LMH786438:LMH786457 LWD786438:LWD786457 MFZ786438:MFZ786457 MPV786438:MPV786457 MZR786438:MZR786457 NJN786438:NJN786457 NTJ786438:NTJ786457 ODF786438:ODF786457 ONB786438:ONB786457 OWX786438:OWX786457 PGT786438:PGT786457 PQP786438:PQP786457 QAL786438:QAL786457 QKH786438:QKH786457 QUD786438:QUD786457 RDZ786438:RDZ786457 RNV786438:RNV786457 RXR786438:RXR786457 SHN786438:SHN786457 SRJ786438:SRJ786457 TBF786438:TBF786457 TLB786438:TLB786457 TUX786438:TUX786457 UET786438:UET786457 UOP786438:UOP786457 UYL786438:UYL786457 VIH786438:VIH786457 VSD786438:VSD786457 WBZ786438:WBZ786457 WLV786438:WLV786457 WVR786438:WVR786457 J851974:J851993 JF851974:JF851993 TB851974:TB851993 ACX851974:ACX851993 AMT851974:AMT851993 AWP851974:AWP851993 BGL851974:BGL851993 BQH851974:BQH851993 CAD851974:CAD851993 CJZ851974:CJZ851993 CTV851974:CTV851993 DDR851974:DDR851993 DNN851974:DNN851993 DXJ851974:DXJ851993 EHF851974:EHF851993 ERB851974:ERB851993 FAX851974:FAX851993 FKT851974:FKT851993 FUP851974:FUP851993 GEL851974:GEL851993 GOH851974:GOH851993 GYD851974:GYD851993 HHZ851974:HHZ851993 HRV851974:HRV851993 IBR851974:IBR851993 ILN851974:ILN851993 IVJ851974:IVJ851993 JFF851974:JFF851993 JPB851974:JPB851993 JYX851974:JYX851993 KIT851974:KIT851993 KSP851974:KSP851993 LCL851974:LCL851993 LMH851974:LMH851993 LWD851974:LWD851993 MFZ851974:MFZ851993 MPV851974:MPV851993 MZR851974:MZR851993 NJN851974:NJN851993 NTJ851974:NTJ851993 ODF851974:ODF851993 ONB851974:ONB851993 OWX851974:OWX851993 PGT851974:PGT851993 PQP851974:PQP851993 QAL851974:QAL851993 QKH851974:QKH851993 QUD851974:QUD851993 RDZ851974:RDZ851993 RNV851974:RNV851993 RXR851974:RXR851993 SHN851974:SHN851993 SRJ851974:SRJ851993 TBF851974:TBF851993 TLB851974:TLB851993 TUX851974:TUX851993 UET851974:UET851993 UOP851974:UOP851993 UYL851974:UYL851993 VIH851974:VIH851993 VSD851974:VSD851993 WBZ851974:WBZ851993 WLV851974:WLV851993 WVR851974:WVR851993 J917510:J917529 JF917510:JF917529 TB917510:TB917529 ACX917510:ACX917529 AMT917510:AMT917529 AWP917510:AWP917529 BGL917510:BGL917529 BQH917510:BQH917529 CAD917510:CAD917529 CJZ917510:CJZ917529 CTV917510:CTV917529 DDR917510:DDR917529 DNN917510:DNN917529 DXJ917510:DXJ917529 EHF917510:EHF917529 ERB917510:ERB917529 FAX917510:FAX917529 FKT917510:FKT917529 FUP917510:FUP917529 GEL917510:GEL917529 GOH917510:GOH917529 GYD917510:GYD917529 HHZ917510:HHZ917529 HRV917510:HRV917529 IBR917510:IBR917529 ILN917510:ILN917529 IVJ917510:IVJ917529 JFF917510:JFF917529 JPB917510:JPB917529 JYX917510:JYX917529 KIT917510:KIT917529 KSP917510:KSP917529 LCL917510:LCL917529 LMH917510:LMH917529 LWD917510:LWD917529 MFZ917510:MFZ917529 MPV917510:MPV917529 MZR917510:MZR917529 NJN917510:NJN917529 NTJ917510:NTJ917529 ODF917510:ODF917529 ONB917510:ONB917529 OWX917510:OWX917529 PGT917510:PGT917529 PQP917510:PQP917529 QAL917510:QAL917529 QKH917510:QKH917529 QUD917510:QUD917529 RDZ917510:RDZ917529 RNV917510:RNV917529 RXR917510:RXR917529 SHN917510:SHN917529 SRJ917510:SRJ917529 TBF917510:TBF917529 TLB917510:TLB917529 TUX917510:TUX917529 UET917510:UET917529 UOP917510:UOP917529 UYL917510:UYL917529 VIH917510:VIH917529 VSD917510:VSD917529 WBZ917510:WBZ917529 WLV917510:WLV917529 WVR917510:WVR917529 J983046:J983065 JF983046:JF983065 TB983046:TB983065 ACX983046:ACX983065 AMT983046:AMT983065 AWP983046:AWP983065 BGL983046:BGL983065 BQH983046:BQH983065 CAD983046:CAD983065 CJZ983046:CJZ983065 CTV983046:CTV983065 DDR983046:DDR983065 DNN983046:DNN983065 DXJ983046:DXJ983065 EHF983046:EHF983065 ERB983046:ERB983065 FAX983046:FAX983065 FKT983046:FKT983065 FUP983046:FUP983065 GEL983046:GEL983065 GOH983046:GOH983065 GYD983046:GYD983065 HHZ983046:HHZ983065 HRV983046:HRV983065 IBR983046:IBR983065 ILN983046:ILN983065 IVJ983046:IVJ983065 JFF983046:JFF983065 JPB983046:JPB983065 JYX983046:JYX983065 KIT983046:KIT983065 KSP983046:KSP983065 LCL983046:LCL983065 LMH983046:LMH983065 LWD983046:LWD983065 MFZ983046:MFZ983065 MPV983046:MPV983065 MZR983046:MZR983065 NJN983046:NJN983065 NTJ983046:NTJ983065 ODF983046:ODF983065 ONB983046:ONB983065 OWX983046:OWX983065 PGT983046:PGT983065 PQP983046:PQP983065 QAL983046:QAL983065 QKH983046:QKH983065 QUD983046:QUD983065 RDZ983046:RDZ983065 RNV983046:RNV983065 RXR983046:RXR983065 SHN983046:SHN983065 SRJ983046:SRJ983065 TBF983046:TBF983065 TLB983046:TLB983065 TUX983046:TUX983065 UET983046:UET983065 UOP983046:UOP983065 UYL983046:UYL983065 VIH983046:VIH983065 VSD983046:VSD983065 WBZ983046:WBZ983065 WLV983046:WLV983065 WVR983046:WVR983065" xr:uid="{360D164D-4888-4E94-AA74-7FED174B6D89}">
      <formula1>0</formula1>
      <formula2>100</formula2>
    </dataValidation>
    <dataValidation type="whole" operator="greaterThanOrEqual" allowBlank="1" showErrorMessage="1" sqref="L32 L34 L36" xr:uid="{3FA6FA14-86DC-4246-A6A4-5ECE5407C0C5}">
      <formula1>0</formula1>
    </dataValidation>
    <dataValidation type="date" allowBlank="1" showInputMessage="1" showErrorMessage="1" errorTitle="COVER SHEET" error="Insert date in the form dd/mm/yy_x000a_" prompt="dd/mm/yyyy" sqref="J72 J80" xr:uid="{6A4E0AD0-CA05-41D4-A6F5-A65F4DA368C8}">
      <formula1>36892</formula1>
      <formula2>72686</formula2>
    </dataValidation>
    <dataValidation type="list" allowBlank="1" showInputMessage="1" showErrorMessage="1" sqref="J75" xr:uid="{E1A85109-804C-4CAD-A87C-C293C9A5C938}">
      <formula1>"Director, Authorised Signatory"</formula1>
    </dataValidation>
    <dataValidation type="list" allowBlank="1" showInputMessage="1" showErrorMessage="1" sqref="J83" xr:uid="{7851E1CE-4801-4A13-AC73-147976D9E45C}">
      <formula1>"Non-Executive Director, Compliance Officer, Internal Auditor"</formula1>
    </dataValidation>
  </dataValidations>
  <pageMargins left="0.7" right="0.7" top="0.75" bottom="0.75" header="0.3" footer="0.3"/>
  <ignoredErrors>
    <ignoredError sqref="A8" numberStoredAsText="1"/>
  </ignoredErrors>
  <extLst>
    <ext xmlns:x14="http://schemas.microsoft.com/office/spreadsheetml/2009/9/main" uri="{78C0D931-6437-407d-A8EE-F0AAD7539E65}">
      <x14:conditionalFormattings>
        <x14:conditionalFormatting xmlns:xm="http://schemas.microsoft.com/office/excel/2006/main">
          <x14:cfRule type="iconSet" priority="2" id="{23B7E0CF-A004-4595-84AE-5EDB1F9D7C4C}">
            <x14:iconSet iconSet="3Symbols" showValue="0" custom="1">
              <x14:cfvo type="percent">
                <xm:f>0</xm:f>
              </x14:cfvo>
              <x14:cfvo type="num">
                <xm:f>0.9</xm:f>
              </x14:cfvo>
              <x14:cfvo type="num">
                <xm:f>1</xm:f>
              </x14:cfvo>
              <x14:cfIcon iconSet="3Symbols" iconId="0"/>
              <x14:cfIcon iconSet="3Symbols2" iconId="1"/>
              <x14:cfIcon iconSet="3Symbols" iconId="2"/>
            </x14:iconSet>
          </x14:cfRule>
          <xm:sqref>E4</xm:sqref>
        </x14:conditionalFormatting>
        <x14:conditionalFormatting xmlns:xm="http://schemas.microsoft.com/office/excel/2006/main">
          <x14:cfRule type="iconSet" priority="3" id="{459E1B6B-8A19-461A-9141-AFE8A001C251}">
            <x14:iconSet iconSet="3Symbols" showValue="0" custom="1">
              <x14:cfvo type="percent">
                <xm:f>0</xm:f>
              </x14:cfvo>
              <x14:cfvo type="num">
                <xm:f>0.9</xm:f>
              </x14:cfvo>
              <x14:cfvo type="num">
                <xm:f>1</xm:f>
              </x14:cfvo>
              <x14:cfIcon iconSet="3Symbols" iconId="0"/>
              <x14:cfIcon iconSet="3Symbols2" iconId="1"/>
              <x14:cfIcon iconSet="3Symbols" iconId="2"/>
            </x14:iconSet>
          </x14:cfRule>
          <xm:sqref>E39</xm:sqref>
        </x14:conditionalFormatting>
        <x14:conditionalFormatting xmlns:xm="http://schemas.microsoft.com/office/excel/2006/main">
          <x14:cfRule type="iconSet" priority="9" id="{86A536AD-EE0B-43AD-9EB8-91E05C4B6046}">
            <x14:iconSet iconSet="3Symbols" showValue="0" custom="1">
              <x14:cfvo type="percent">
                <xm:f>0</xm:f>
              </x14:cfvo>
              <x14:cfvo type="num">
                <xm:f>0.9</xm:f>
              </x14:cfvo>
              <x14:cfvo type="num">
                <xm:f>1</xm:f>
              </x14:cfvo>
              <x14:cfIcon iconSet="3Symbols" iconId="0"/>
              <x14:cfIcon iconSet="3Symbols2" iconId="1"/>
              <x14:cfIcon iconSet="3Symbols" iconId="2"/>
            </x14:iconSet>
          </x14:cfRule>
          <xm:sqref>H75</xm:sqref>
        </x14:conditionalFormatting>
        <x14:conditionalFormatting xmlns:xm="http://schemas.microsoft.com/office/excel/2006/main">
          <x14:cfRule type="iconSet" priority="6" id="{D193801B-2129-4A08-B716-C064BDD5FFB6}">
            <x14:iconSet iconSet="3Symbols" showValue="0" custom="1">
              <x14:cfvo type="percent">
                <xm:f>0</xm:f>
              </x14:cfvo>
              <x14:cfvo type="num">
                <xm:f>0.9</xm:f>
              </x14:cfvo>
              <x14:cfvo type="num">
                <xm:f>1</xm:f>
              </x14:cfvo>
              <x14:cfIcon iconSet="3Symbols" iconId="0"/>
              <x14:cfIcon iconSet="3Symbols2" iconId="1"/>
              <x14:cfIcon iconSet="3Symbols" iconId="2"/>
            </x14:iconSet>
          </x14:cfRule>
          <xm:sqref>H83</xm:sqref>
        </x14:conditionalFormatting>
        <x14:conditionalFormatting xmlns:xm="http://schemas.microsoft.com/office/excel/2006/main">
          <x14:cfRule type="iconSet" priority="8" id="{FD5E35BE-F25A-4841-9556-A78ABACC6660}">
            <x14:iconSet iconSet="3Symbols" showValue="0" custom="1">
              <x14:cfvo type="percent">
                <xm:f>0</xm:f>
              </x14:cfvo>
              <x14:cfvo type="num">
                <xm:f>0.9</xm:f>
              </x14:cfvo>
              <x14:cfvo type="num">
                <xm:f>1</xm:f>
              </x14:cfvo>
              <x14:cfIcon iconSet="3Symbols" iconId="0"/>
              <x14:cfIcon iconSet="3Symbols2" iconId="1"/>
              <x14:cfIcon iconSet="3Symbols" iconId="2"/>
            </x14:iconSet>
          </x14:cfRule>
          <xm:sqref>K72</xm:sqref>
        </x14:conditionalFormatting>
        <x14:conditionalFormatting xmlns:xm="http://schemas.microsoft.com/office/excel/2006/main">
          <x14:cfRule type="iconSet" priority="7" id="{A8DFC345-A1D6-4718-8AD7-8F4DFD6D2ED1}">
            <x14:iconSet iconSet="3Symbols" showValue="0" custom="1">
              <x14:cfvo type="percent">
                <xm:f>0</xm:f>
              </x14:cfvo>
              <x14:cfvo type="num">
                <xm:f>0.9</xm:f>
              </x14:cfvo>
              <x14:cfvo type="num">
                <xm:f>1</xm:f>
              </x14:cfvo>
              <x14:cfIcon iconSet="3Symbols" iconId="0"/>
              <x14:cfIcon iconSet="3Symbols2" iconId="1"/>
              <x14:cfIcon iconSet="3Symbols" iconId="2"/>
            </x14:iconSet>
          </x14:cfRule>
          <xm:sqref>K75</xm:sqref>
        </x14:conditionalFormatting>
        <x14:conditionalFormatting xmlns:xm="http://schemas.microsoft.com/office/excel/2006/main">
          <x14:cfRule type="iconSet" priority="5" id="{B799BE48-45A0-44A7-A9A4-1FD00651BE68}">
            <x14:iconSet iconSet="3Symbols" showValue="0" custom="1">
              <x14:cfvo type="percent">
                <xm:f>0</xm:f>
              </x14:cfvo>
              <x14:cfvo type="num">
                <xm:f>0.9</xm:f>
              </x14:cfvo>
              <x14:cfvo type="num">
                <xm:f>1</xm:f>
              </x14:cfvo>
              <x14:cfIcon iconSet="3Symbols" iconId="0"/>
              <x14:cfIcon iconSet="3Symbols2" iconId="1"/>
              <x14:cfIcon iconSet="3Symbols" iconId="2"/>
            </x14:iconSet>
          </x14:cfRule>
          <xm:sqref>K80</xm:sqref>
        </x14:conditionalFormatting>
        <x14:conditionalFormatting xmlns:xm="http://schemas.microsoft.com/office/excel/2006/main">
          <x14:cfRule type="iconSet" priority="4" id="{E311BD5F-B638-47A5-87B3-86C593D34C1B}">
            <x14:iconSet iconSet="3Symbols" showValue="0" custom="1">
              <x14:cfvo type="percent">
                <xm:f>0</xm:f>
              </x14:cfvo>
              <x14:cfvo type="num">
                <xm:f>0.9</xm:f>
              </x14:cfvo>
              <x14:cfvo type="num">
                <xm:f>1</xm:f>
              </x14:cfvo>
              <x14:cfIcon iconSet="3Symbols" iconId="0"/>
              <x14:cfIcon iconSet="3Symbols2" iconId="1"/>
              <x14:cfIcon iconSet="3Symbols" iconId="2"/>
            </x14:iconSet>
          </x14:cfRule>
          <xm:sqref>K83</xm:sqref>
        </x14:conditionalFormatting>
        <x14:conditionalFormatting xmlns:xm="http://schemas.microsoft.com/office/excel/2006/main">
          <x14:cfRule type="iconSet" priority="12" id="{D935D4A3-1309-44B1-A4F0-E195582D975A}">
            <x14:iconSet iconSet="3Symbols" showValue="0" custom="1">
              <x14:cfvo type="percent">
                <xm:f>0</xm:f>
              </x14:cfvo>
              <x14:cfvo type="num">
                <xm:f>0.9</xm:f>
              </x14:cfvo>
              <x14:cfvo type="num">
                <xm:f>1</xm:f>
              </x14:cfvo>
              <x14:cfIcon iconSet="3Symbols" iconId="0"/>
              <x14:cfIcon iconSet="3Symbols2" iconId="1"/>
              <x14:cfIcon iconSet="3Symbols" iconId="2"/>
            </x14:iconSet>
          </x14:cfRule>
          <xm:sqref>M20</xm:sqref>
        </x14:conditionalFormatting>
        <x14:conditionalFormatting xmlns:xm="http://schemas.microsoft.com/office/excel/2006/main">
          <x14:cfRule type="iconSet" priority="1" id="{CFE2C95D-9D99-47EE-B50B-6A7B48D71D3B}">
            <x14:iconSet iconSet="3Symbols" showValue="0" custom="1">
              <x14:cfvo type="percent">
                <xm:f>0</xm:f>
              </x14:cfvo>
              <x14:cfvo type="num">
                <xm:f>0.9</xm:f>
              </x14:cfvo>
              <x14:cfvo type="num">
                <xm:f>1</xm:f>
              </x14:cfvo>
              <x14:cfIcon iconSet="3Symbols" iconId="0"/>
              <x14:cfIcon iconSet="3Symbols2" iconId="1"/>
              <x14:cfIcon iconSet="3Symbols" iconId="2"/>
            </x14:iconSet>
          </x14:cfRule>
          <xm:sqref>M49</xm:sqref>
        </x14:conditionalFormatting>
        <x14:conditionalFormatting xmlns:xm="http://schemas.microsoft.com/office/excel/2006/main">
          <x14:cfRule type="iconSet" priority="55" id="{48741034-6488-43F2-8252-2C3C6C092B14}">
            <x14:iconSet iconSet="3Symbols" showValue="0" custom="1">
              <x14:cfvo type="percent">
                <xm:f>0</xm:f>
              </x14:cfvo>
              <x14:cfvo type="num">
                <xm:f>0.9</xm:f>
              </x14:cfvo>
              <x14:cfvo type="num">
                <xm:f>1</xm:f>
              </x14:cfvo>
              <x14:cfIcon iconSet="3Symbols" iconId="0"/>
              <x14:cfIcon iconSet="3Symbols2" iconId="1"/>
              <x14:cfIcon iconSet="3Symbols" iconId="2"/>
            </x14:iconSet>
          </x14:cfRule>
          <xm:sqref>M50:M51 M8:M19 M24:M48</xm:sqref>
        </x14:conditionalFormatting>
        <x14:conditionalFormatting xmlns:xm="http://schemas.microsoft.com/office/excel/2006/main">
          <x14:cfRule type="iconSet" priority="16" id="{C88BCB0E-837E-45FF-BA43-20E82974F3A9}">
            <x14:iconSet iconSet="3Symbols" showValue="0" custom="1">
              <x14:cfvo type="percent">
                <xm:f>0</xm:f>
              </x14:cfvo>
              <x14:cfvo type="num">
                <xm:f>0.9</xm:f>
              </x14:cfvo>
              <x14:cfvo type="num">
                <xm:f>1</xm:f>
              </x14:cfvo>
              <x14:cfIcon iconSet="3Symbols" iconId="0"/>
              <x14:cfIcon iconSet="3Symbols2" iconId="1"/>
              <x14:cfIcon iconSet="3Symbols" iconId="2"/>
            </x14:iconSet>
          </x14:cfRule>
          <xm:sqref>M65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BB556-9316-4F8B-86B6-AAE1FD8FD516}">
  <sheetPr>
    <tabColor rgb="FFEDD9C4"/>
  </sheetPr>
  <dimension ref="A1:O182"/>
  <sheetViews>
    <sheetView zoomScale="85" zoomScaleNormal="85" workbookViewId="0">
      <selection activeCell="F8" sqref="F8:G8"/>
    </sheetView>
  </sheetViews>
  <sheetFormatPr defaultColWidth="0" defaultRowHeight="0" customHeight="1" zeroHeight="1"/>
  <cols>
    <col min="1" max="1" width="16.26953125" style="239" customWidth="1"/>
    <col min="2" max="2" width="74.81640625" style="239" hidden="1" customWidth="1"/>
    <col min="3" max="3" width="30.26953125" style="239" customWidth="1"/>
    <col min="4" max="4" width="79.26953125" style="239" customWidth="1"/>
    <col min="5" max="5" width="38.7265625" style="239" customWidth="1"/>
    <col min="6" max="6" width="23.7265625" style="239" customWidth="1"/>
    <col min="7" max="7" width="23.81640625" style="239" customWidth="1"/>
    <col min="8" max="8" width="18.81640625" style="370" customWidth="1"/>
    <col min="9" max="9" width="21.81640625" style="370" customWidth="1"/>
    <col min="10" max="10" width="20.1796875" style="370" customWidth="1"/>
    <col min="11" max="15" width="8.81640625" style="239" hidden="1" customWidth="1"/>
    <col min="16" max="16384" width="0" style="239" hidden="1"/>
  </cols>
  <sheetData>
    <row r="1" spans="1:10" ht="48" customHeight="1" thickBot="1">
      <c r="A1" s="504" t="s">
        <v>59</v>
      </c>
      <c r="B1" s="505"/>
      <c r="C1" s="505"/>
      <c r="D1" s="505"/>
      <c r="E1" s="505"/>
      <c r="F1" s="505"/>
      <c r="G1" s="505"/>
      <c r="H1" s="505"/>
      <c r="I1" s="505"/>
      <c r="J1" s="506"/>
    </row>
    <row r="2" spans="1:10" ht="18.5">
      <c r="A2" s="442"/>
      <c r="B2" s="240"/>
      <c r="C2" s="240"/>
      <c r="D2" s="240"/>
      <c r="E2" s="240"/>
      <c r="F2" s="240"/>
      <c r="G2" s="240"/>
      <c r="H2" s="372"/>
      <c r="I2" s="371"/>
      <c r="J2" s="373"/>
    </row>
    <row r="3" spans="1:10" ht="21">
      <c r="A3" s="443"/>
      <c r="B3" s="241"/>
      <c r="C3" s="241"/>
      <c r="D3" s="243" t="s">
        <v>60</v>
      </c>
      <c r="E3" s="241"/>
      <c r="F3" s="241"/>
      <c r="G3" s="241"/>
      <c r="H3" s="371"/>
      <c r="I3" s="371"/>
      <c r="J3" s="373"/>
    </row>
    <row r="4" spans="1:10" ht="21">
      <c r="A4" s="444"/>
      <c r="B4" s="242"/>
      <c r="C4" s="242"/>
      <c r="D4" s="244" t="s">
        <v>61</v>
      </c>
      <c r="E4" s="241"/>
      <c r="F4" s="241"/>
      <c r="G4" s="241"/>
      <c r="H4" s="371"/>
      <c r="I4" s="371"/>
      <c r="J4" s="373"/>
    </row>
    <row r="5" spans="1:10" ht="18.5">
      <c r="A5" s="443"/>
      <c r="B5" s="242"/>
      <c r="D5" s="241"/>
      <c r="E5" s="425">
        <v>100</v>
      </c>
      <c r="F5" s="426">
        <v>200</v>
      </c>
      <c r="G5" s="427">
        <v>300</v>
      </c>
      <c r="H5" s="428" t="s">
        <v>577</v>
      </c>
      <c r="I5" s="428" t="s">
        <v>578</v>
      </c>
      <c r="J5" s="429" t="s">
        <v>579</v>
      </c>
    </row>
    <row r="6" spans="1:10" ht="108.65" customHeight="1">
      <c r="A6" s="447" t="s">
        <v>444</v>
      </c>
      <c r="B6" s="245"/>
      <c r="C6" s="245"/>
      <c r="D6" s="241"/>
      <c r="E6" s="246" t="s">
        <v>62</v>
      </c>
      <c r="F6" s="400" t="s">
        <v>63</v>
      </c>
      <c r="G6" s="400" t="s">
        <v>423</v>
      </c>
      <c r="H6" s="430"/>
      <c r="I6" s="431"/>
      <c r="J6" s="432"/>
    </row>
    <row r="7" spans="1:10" ht="50.25" customHeight="1">
      <c r="A7" s="463">
        <v>1</v>
      </c>
      <c r="B7" s="456" t="s">
        <v>64</v>
      </c>
      <c r="C7" s="462"/>
      <c r="D7" s="247" t="s">
        <v>64</v>
      </c>
      <c r="E7" s="248"/>
      <c r="F7" s="401">
        <f>$F$8+$F$9</f>
        <v>0</v>
      </c>
      <c r="G7" s="402">
        <f>$G$8+$G$9</f>
        <v>0</v>
      </c>
      <c r="H7" s="433"/>
      <c r="I7" s="431"/>
      <c r="J7" s="434"/>
    </row>
    <row r="8" spans="1:10" ht="30" customHeight="1">
      <c r="A8" s="463">
        <v>2</v>
      </c>
      <c r="B8" s="456" t="s">
        <v>64</v>
      </c>
      <c r="C8" s="462"/>
      <c r="D8" s="249" t="s">
        <v>65</v>
      </c>
      <c r="E8" s="248"/>
      <c r="F8" s="403"/>
      <c r="G8" s="404"/>
      <c r="H8" s="435"/>
      <c r="I8" s="297" t="str">
        <f>IF(ISBLANK(F8), "Please fill in", "OK")</f>
        <v>Please fill in</v>
      </c>
      <c r="J8" s="236" t="str">
        <f>IF(ISBLANK(G8), "Please fill in", "OK")</f>
        <v>Please fill in</v>
      </c>
    </row>
    <row r="9" spans="1:10" ht="55.5" customHeight="1">
      <c r="A9" s="463">
        <v>3</v>
      </c>
      <c r="B9" s="456" t="s">
        <v>64</v>
      </c>
      <c r="C9" s="462"/>
      <c r="D9" s="317" t="s">
        <v>442</v>
      </c>
      <c r="E9" s="248"/>
      <c r="F9" s="403"/>
      <c r="G9" s="404"/>
      <c r="H9" s="435"/>
      <c r="I9" s="235" t="str">
        <f t="shared" ref="I9:J57" si="0">IF(ISBLANK(F9), "Please fill in", "OK")</f>
        <v>Please fill in</v>
      </c>
      <c r="J9" s="236" t="str">
        <f t="shared" si="0"/>
        <v>Please fill in</v>
      </c>
    </row>
    <row r="10" spans="1:10" ht="50.25" customHeight="1">
      <c r="A10" s="463">
        <v>4</v>
      </c>
      <c r="B10" s="457" t="s">
        <v>66</v>
      </c>
      <c r="C10" s="462"/>
      <c r="D10" s="250" t="s">
        <v>67</v>
      </c>
      <c r="E10" s="248"/>
      <c r="F10" s="401">
        <f>$F$11+$F$14+$F$37</f>
        <v>0</v>
      </c>
      <c r="G10" s="402">
        <f>$G$11+$G$14+$G$37</f>
        <v>0</v>
      </c>
      <c r="H10" s="435"/>
      <c r="I10" s="436"/>
      <c r="J10" s="437"/>
    </row>
    <row r="11" spans="1:10" ht="30" customHeight="1">
      <c r="A11" s="463">
        <v>5</v>
      </c>
      <c r="B11" s="457" t="s">
        <v>66</v>
      </c>
      <c r="C11" s="462"/>
      <c r="D11" s="251" t="s">
        <v>68</v>
      </c>
      <c r="E11" s="248"/>
      <c r="F11" s="405">
        <f>$F$12+$F$13</f>
        <v>0</v>
      </c>
      <c r="G11" s="406">
        <f>$G$12+$G$13</f>
        <v>0</v>
      </c>
      <c r="H11" s="435"/>
      <c r="I11" s="436"/>
      <c r="J11" s="436"/>
    </row>
    <row r="12" spans="1:10" ht="30" customHeight="1">
      <c r="A12" s="463">
        <v>6</v>
      </c>
      <c r="B12" s="457" t="s">
        <v>66</v>
      </c>
      <c r="C12" s="462"/>
      <c r="D12" s="252" t="s">
        <v>420</v>
      </c>
      <c r="E12" s="248"/>
      <c r="F12" s="403"/>
      <c r="G12" s="404"/>
      <c r="H12" s="435"/>
      <c r="I12" s="235" t="str">
        <f>IF(ISBLANK($F$12), "Please fill in", "OK")</f>
        <v>Please fill in</v>
      </c>
      <c r="J12" s="235" t="str">
        <f>IF(ISBLANK($G$12), "Please fill in", "OK")</f>
        <v>Please fill in</v>
      </c>
    </row>
    <row r="13" spans="1:10" ht="30" customHeight="1">
      <c r="A13" s="463">
        <v>7</v>
      </c>
      <c r="B13" s="457" t="s">
        <v>66</v>
      </c>
      <c r="C13" s="462"/>
      <c r="D13" s="252" t="s">
        <v>419</v>
      </c>
      <c r="E13" s="248"/>
      <c r="F13" s="403"/>
      <c r="G13" s="404"/>
      <c r="H13" s="435"/>
      <c r="I13" s="235" t="str">
        <f>IF(ISBLANK($F$13), "Please fill in", "OK")</f>
        <v>Please fill in</v>
      </c>
      <c r="J13" s="235" t="str">
        <f>IF(ISBLANK($G$13), "Please fill in", "OK")</f>
        <v>Please fill in</v>
      </c>
    </row>
    <row r="14" spans="1:10" ht="30" customHeight="1">
      <c r="A14" s="463">
        <v>8</v>
      </c>
      <c r="B14" s="457" t="s">
        <v>66</v>
      </c>
      <c r="C14" s="462"/>
      <c r="D14" s="251" t="s">
        <v>69</v>
      </c>
      <c r="E14" s="248"/>
      <c r="F14" s="405">
        <f>$F$15+$F$18+$F$21+$F$24+$F$27</f>
        <v>0</v>
      </c>
      <c r="G14" s="406">
        <f>$G$15+$G$18+$G$21+$G$24+$G$27</f>
        <v>0</v>
      </c>
      <c r="H14" s="435"/>
      <c r="I14" s="436"/>
      <c r="J14" s="437"/>
    </row>
    <row r="15" spans="1:10" ht="30" customHeight="1">
      <c r="A15" s="463">
        <v>9</v>
      </c>
      <c r="B15" s="457" t="s">
        <v>66</v>
      </c>
      <c r="C15" s="462"/>
      <c r="D15" s="253" t="s">
        <v>70</v>
      </c>
      <c r="E15" s="254"/>
      <c r="F15" s="407">
        <f>$F$16+$F$17</f>
        <v>0</v>
      </c>
      <c r="G15" s="408">
        <f>$G$16+$G$17</f>
        <v>0</v>
      </c>
      <c r="H15" s="435"/>
      <c r="I15" s="436"/>
      <c r="J15" s="437"/>
    </row>
    <row r="16" spans="1:10" ht="30" customHeight="1">
      <c r="A16" s="463">
        <v>10</v>
      </c>
      <c r="B16" s="457" t="s">
        <v>66</v>
      </c>
      <c r="C16" s="462"/>
      <c r="D16" s="252" t="s">
        <v>420</v>
      </c>
      <c r="E16" s="254"/>
      <c r="F16" s="403"/>
      <c r="G16" s="404"/>
      <c r="H16" s="435"/>
      <c r="I16" s="235" t="str">
        <f>IF(ISBLANK($F$16), "Please fill in", "OK")</f>
        <v>Please fill in</v>
      </c>
      <c r="J16" s="235" t="str">
        <f>IF(ISBLANK($G$16), "Please fill in", "OK")</f>
        <v>Please fill in</v>
      </c>
    </row>
    <row r="17" spans="1:10" ht="30" customHeight="1">
      <c r="A17" s="463">
        <v>11</v>
      </c>
      <c r="B17" s="457" t="s">
        <v>66</v>
      </c>
      <c r="C17" s="462"/>
      <c r="D17" s="252" t="s">
        <v>419</v>
      </c>
      <c r="E17" s="254"/>
      <c r="F17" s="403"/>
      <c r="G17" s="404"/>
      <c r="H17" s="435"/>
      <c r="I17" s="235" t="str">
        <f>IF(ISBLANK($F$17), "Please fill in", "OK")</f>
        <v>Please fill in</v>
      </c>
      <c r="J17" s="235" t="str">
        <f>IF(ISBLANK($G$17), "Please fill in", "OK")</f>
        <v>Please fill in</v>
      </c>
    </row>
    <row r="18" spans="1:10" ht="30" customHeight="1">
      <c r="A18" s="463">
        <v>12</v>
      </c>
      <c r="B18" s="457" t="s">
        <v>66</v>
      </c>
      <c r="C18" s="462"/>
      <c r="D18" s="253" t="s">
        <v>71</v>
      </c>
      <c r="E18" s="254"/>
      <c r="F18" s="407">
        <f>$F$19+$F$20</f>
        <v>0</v>
      </c>
      <c r="G18" s="408">
        <f>$G$19+$G$20</f>
        <v>0</v>
      </c>
      <c r="H18" s="435"/>
      <c r="I18" s="436"/>
      <c r="J18" s="437"/>
    </row>
    <row r="19" spans="1:10" ht="30" customHeight="1">
      <c r="A19" s="463">
        <v>13</v>
      </c>
      <c r="B19" s="457" t="s">
        <v>66</v>
      </c>
      <c r="C19" s="462"/>
      <c r="D19" s="252" t="s">
        <v>420</v>
      </c>
      <c r="E19" s="254"/>
      <c r="F19" s="403"/>
      <c r="G19" s="404"/>
      <c r="H19" s="435"/>
      <c r="I19" s="235" t="str">
        <f>IF(ISBLANK($F$19), "Please fill in", "OK")</f>
        <v>Please fill in</v>
      </c>
      <c r="J19" s="235" t="str">
        <f>IF(ISBLANK($G$19), "Please fill in", "OK")</f>
        <v>Please fill in</v>
      </c>
    </row>
    <row r="20" spans="1:10" ht="30" customHeight="1">
      <c r="A20" s="463">
        <v>14</v>
      </c>
      <c r="B20" s="457" t="s">
        <v>66</v>
      </c>
      <c r="C20" s="462"/>
      <c r="D20" s="252" t="s">
        <v>419</v>
      </c>
      <c r="E20" s="254"/>
      <c r="F20" s="403"/>
      <c r="G20" s="404"/>
      <c r="H20" s="435"/>
      <c r="I20" s="235" t="str">
        <f>IF(ISBLANK($F$20), "Please fill in", "OK")</f>
        <v>Please fill in</v>
      </c>
      <c r="J20" s="235" t="str">
        <f>IF(ISBLANK($G$20), "Please fill in", "OK")</f>
        <v>Please fill in</v>
      </c>
    </row>
    <row r="21" spans="1:10" ht="30" customHeight="1">
      <c r="A21" s="463">
        <v>15</v>
      </c>
      <c r="B21" s="457" t="s">
        <v>66</v>
      </c>
      <c r="C21" s="462"/>
      <c r="D21" s="253" t="s">
        <v>72</v>
      </c>
      <c r="E21" s="254"/>
      <c r="F21" s="407">
        <f>$F$22+$F$23</f>
        <v>0</v>
      </c>
      <c r="G21" s="408">
        <f>$G$22+$G$23</f>
        <v>0</v>
      </c>
      <c r="H21" s="435"/>
      <c r="I21" s="436"/>
      <c r="J21" s="437"/>
    </row>
    <row r="22" spans="1:10" ht="30" customHeight="1">
      <c r="A22" s="463">
        <v>16</v>
      </c>
      <c r="B22" s="457" t="s">
        <v>66</v>
      </c>
      <c r="C22" s="462"/>
      <c r="D22" s="252" t="s">
        <v>420</v>
      </c>
      <c r="E22" s="254"/>
      <c r="F22" s="403"/>
      <c r="G22" s="404"/>
      <c r="H22" s="435"/>
      <c r="I22" s="235" t="str">
        <f>IF(ISBLANK($F$22), "Please fill in", "OK")</f>
        <v>Please fill in</v>
      </c>
      <c r="J22" s="235" t="str">
        <f>IF(ISBLANK($G$22), "Please fill in", "OK")</f>
        <v>Please fill in</v>
      </c>
    </row>
    <row r="23" spans="1:10" ht="30" customHeight="1">
      <c r="A23" s="463">
        <v>17</v>
      </c>
      <c r="B23" s="457" t="s">
        <v>66</v>
      </c>
      <c r="C23" s="462"/>
      <c r="D23" s="252" t="s">
        <v>419</v>
      </c>
      <c r="E23" s="254"/>
      <c r="F23" s="403"/>
      <c r="G23" s="404"/>
      <c r="H23" s="435"/>
      <c r="I23" s="235" t="str">
        <f>IF(ISBLANK($F$23), "Please fill in", "OK")</f>
        <v>Please fill in</v>
      </c>
      <c r="J23" s="235" t="str">
        <f>IF(ISBLANK($G$23), "Please fill in", "OK")</f>
        <v>Please fill in</v>
      </c>
    </row>
    <row r="24" spans="1:10" ht="30" customHeight="1">
      <c r="A24" s="463">
        <v>18</v>
      </c>
      <c r="B24" s="457" t="s">
        <v>66</v>
      </c>
      <c r="C24" s="462"/>
      <c r="D24" s="253" t="s">
        <v>73</v>
      </c>
      <c r="E24" s="254"/>
      <c r="F24" s="407">
        <f>$F$25+$F$26</f>
        <v>0</v>
      </c>
      <c r="G24" s="408">
        <f>$G$25+$G$26</f>
        <v>0</v>
      </c>
      <c r="H24" s="435"/>
      <c r="I24" s="436"/>
      <c r="J24" s="437"/>
    </row>
    <row r="25" spans="1:10" ht="30" customHeight="1">
      <c r="A25" s="463">
        <v>19</v>
      </c>
      <c r="B25" s="457" t="s">
        <v>66</v>
      </c>
      <c r="C25" s="462"/>
      <c r="D25" s="252" t="s">
        <v>420</v>
      </c>
      <c r="E25" s="254"/>
      <c r="F25" s="403"/>
      <c r="G25" s="404"/>
      <c r="H25" s="435"/>
      <c r="I25" s="235" t="str">
        <f>IF(ISBLANK($F$25), "Please fill in", "OK")</f>
        <v>Please fill in</v>
      </c>
      <c r="J25" s="235" t="str">
        <f>IF(ISBLANK($G$25), "Please fill in", "OK")</f>
        <v>Please fill in</v>
      </c>
    </row>
    <row r="26" spans="1:10" ht="30" customHeight="1">
      <c r="A26" s="463">
        <v>20</v>
      </c>
      <c r="B26" s="457" t="s">
        <v>66</v>
      </c>
      <c r="C26" s="462"/>
      <c r="D26" s="252" t="s">
        <v>419</v>
      </c>
      <c r="E26" s="254"/>
      <c r="F26" s="403"/>
      <c r="G26" s="404"/>
      <c r="H26" s="435"/>
      <c r="I26" s="235" t="str">
        <f>IF(ISBLANK($F$26), "Please fill in", "OK")</f>
        <v>Please fill in</v>
      </c>
      <c r="J26" s="235" t="str">
        <f>IF(ISBLANK($G$26), "Please fill in", "OK")</f>
        <v>Please fill in</v>
      </c>
    </row>
    <row r="27" spans="1:10" ht="46" customHeight="1">
      <c r="A27" s="463">
        <v>21</v>
      </c>
      <c r="B27" s="457" t="s">
        <v>66</v>
      </c>
      <c r="C27" s="462"/>
      <c r="D27" s="253" t="s">
        <v>417</v>
      </c>
      <c r="E27" s="254"/>
      <c r="F27" s="407">
        <f>$F$28+$F$31+$F$34</f>
        <v>0</v>
      </c>
      <c r="G27" s="408">
        <f>$G$28+$G$31+$G$34</f>
        <v>0</v>
      </c>
      <c r="H27" s="435"/>
      <c r="I27" s="436"/>
      <c r="J27" s="437"/>
    </row>
    <row r="28" spans="1:10" ht="31" customHeight="1">
      <c r="A28" s="463">
        <v>22</v>
      </c>
      <c r="B28" s="457" t="s">
        <v>66</v>
      </c>
      <c r="C28" s="462"/>
      <c r="D28" s="252" t="s">
        <v>425</v>
      </c>
      <c r="E28" s="334"/>
      <c r="F28" s="407">
        <f>$F$29+$F$30</f>
        <v>0</v>
      </c>
      <c r="G28" s="408">
        <f>$G$29+$G$30</f>
        <v>0</v>
      </c>
      <c r="H28" s="237" t="str">
        <f>IF($E$28=0, "Please fill in", "OK")</f>
        <v>Please fill in</v>
      </c>
      <c r="I28" s="436"/>
      <c r="J28" s="438"/>
    </row>
    <row r="29" spans="1:10" ht="25.5" customHeight="1">
      <c r="A29" s="463">
        <v>23</v>
      </c>
      <c r="B29" s="457" t="s">
        <v>66</v>
      </c>
      <c r="C29" s="462"/>
      <c r="D29" s="252" t="s">
        <v>420</v>
      </c>
      <c r="E29" s="254"/>
      <c r="F29" s="403"/>
      <c r="G29" s="404"/>
      <c r="H29" s="435"/>
      <c r="I29" s="235" t="str">
        <f>IF(ISBLANK($F$29), "Please fill in", "OK")</f>
        <v>Please fill in</v>
      </c>
      <c r="J29" s="235" t="str">
        <f>IF(ISBLANK($G$29), "Please fill in", "OK")</f>
        <v>Please fill in</v>
      </c>
    </row>
    <row r="30" spans="1:10" ht="29.15" customHeight="1">
      <c r="A30" s="463">
        <v>24</v>
      </c>
      <c r="B30" s="457" t="s">
        <v>66</v>
      </c>
      <c r="C30" s="462"/>
      <c r="D30" s="252" t="s">
        <v>419</v>
      </c>
      <c r="E30" s="254"/>
      <c r="F30" s="403"/>
      <c r="G30" s="404"/>
      <c r="H30" s="435"/>
      <c r="I30" s="235" t="str">
        <f>IF(ISBLANK($F$30), "Please fill in", "OK")</f>
        <v>Please fill in</v>
      </c>
      <c r="J30" s="235" t="str">
        <f>IF(ISBLANK($G$30), "Please fill in", "OK")</f>
        <v>Please fill in</v>
      </c>
    </row>
    <row r="31" spans="1:10" ht="29.15" customHeight="1">
      <c r="A31" s="463">
        <v>25</v>
      </c>
      <c r="B31" s="457" t="s">
        <v>66</v>
      </c>
      <c r="C31" s="462"/>
      <c r="D31" s="252" t="s">
        <v>425</v>
      </c>
      <c r="E31" s="334"/>
      <c r="F31" s="407">
        <f>$F$32+$F$33</f>
        <v>0</v>
      </c>
      <c r="G31" s="408">
        <f>$G$32+$G$33</f>
        <v>0</v>
      </c>
      <c r="H31" s="237" t="str">
        <f>IF($E$31=0, "Please fill in", "OK")</f>
        <v>Please fill in</v>
      </c>
      <c r="I31" s="436"/>
      <c r="J31" s="438"/>
    </row>
    <row r="32" spans="1:10" ht="29.15" customHeight="1">
      <c r="A32" s="463">
        <v>26</v>
      </c>
      <c r="B32" s="457" t="s">
        <v>66</v>
      </c>
      <c r="C32" s="462"/>
      <c r="D32" s="252" t="s">
        <v>420</v>
      </c>
      <c r="E32" s="254"/>
      <c r="F32" s="403"/>
      <c r="G32" s="404"/>
      <c r="H32" s="435"/>
      <c r="I32" s="235" t="str">
        <f>IF(ISBLANK($F$32), "Please fill in", "OK")</f>
        <v>Please fill in</v>
      </c>
      <c r="J32" s="235" t="str">
        <f>IF(ISBLANK($G$32), "Please fill in", "OK")</f>
        <v>Please fill in</v>
      </c>
    </row>
    <row r="33" spans="1:10" ht="29.15" customHeight="1">
      <c r="A33" s="463">
        <v>27</v>
      </c>
      <c r="B33" s="457" t="s">
        <v>66</v>
      </c>
      <c r="C33" s="462"/>
      <c r="D33" s="252" t="s">
        <v>419</v>
      </c>
      <c r="E33" s="254"/>
      <c r="F33" s="403"/>
      <c r="G33" s="404"/>
      <c r="H33" s="435"/>
      <c r="I33" s="235" t="str">
        <f>IF(ISBLANK($F$33), "Please fill in", "OK")</f>
        <v>Please fill in</v>
      </c>
      <c r="J33" s="235" t="str">
        <f>IF(ISBLANK($G$33), "Please fill in", "OK")</f>
        <v>Please fill in</v>
      </c>
    </row>
    <row r="34" spans="1:10" ht="29.15" customHeight="1">
      <c r="A34" s="463">
        <v>28</v>
      </c>
      <c r="B34" s="457" t="s">
        <v>66</v>
      </c>
      <c r="C34" s="462"/>
      <c r="D34" s="252" t="s">
        <v>425</v>
      </c>
      <c r="E34" s="334"/>
      <c r="F34" s="407">
        <f>$F$35+$F$36</f>
        <v>0</v>
      </c>
      <c r="G34" s="408">
        <f>$G$35+$G$36</f>
        <v>0</v>
      </c>
      <c r="H34" s="237" t="str">
        <f>IF($E$34=0, "Please fill in", "OK")</f>
        <v>Please fill in</v>
      </c>
      <c r="I34" s="436"/>
      <c r="J34" s="438"/>
    </row>
    <row r="35" spans="1:10" ht="29.15" customHeight="1">
      <c r="A35" s="463">
        <v>29</v>
      </c>
      <c r="B35" s="457" t="s">
        <v>66</v>
      </c>
      <c r="C35" s="462"/>
      <c r="D35" s="252" t="s">
        <v>420</v>
      </c>
      <c r="E35" s="254"/>
      <c r="F35" s="403"/>
      <c r="G35" s="404"/>
      <c r="H35" s="435"/>
      <c r="I35" s="235" t="str">
        <f>IF(ISBLANK($F$35), "Please fill in", "OK")</f>
        <v>Please fill in</v>
      </c>
      <c r="J35" s="235" t="str">
        <f>IF(ISBLANK($G$35), "Please fill in", "OK")</f>
        <v>Please fill in</v>
      </c>
    </row>
    <row r="36" spans="1:10" ht="29.15" customHeight="1">
      <c r="A36" s="463">
        <v>30</v>
      </c>
      <c r="B36" s="457" t="s">
        <v>66</v>
      </c>
      <c r="C36" s="462"/>
      <c r="D36" s="252" t="s">
        <v>419</v>
      </c>
      <c r="E36" s="254"/>
      <c r="F36" s="403"/>
      <c r="G36" s="404"/>
      <c r="H36" s="435"/>
      <c r="I36" s="235" t="str">
        <f>IF(ISBLANK($F$36), "Please fill in", "OK")</f>
        <v>Please fill in</v>
      </c>
      <c r="J36" s="235" t="str">
        <f>IF(ISBLANK($G$36), "Please fill in", "OK")</f>
        <v>Please fill in</v>
      </c>
    </row>
    <row r="37" spans="1:10" ht="28.5" customHeight="1">
      <c r="A37" s="463">
        <v>31</v>
      </c>
      <c r="B37" s="457" t="s">
        <v>66</v>
      </c>
      <c r="C37" s="462"/>
      <c r="D37" s="251" t="s">
        <v>418</v>
      </c>
      <c r="E37" s="334"/>
      <c r="F37" s="403"/>
      <c r="G37" s="404"/>
      <c r="H37" s="237" t="str">
        <f>IF($E$37=0, "Please fill in", "OK")</f>
        <v>Please fill in</v>
      </c>
      <c r="I37" s="235" t="str">
        <f>IF(ISBLANK($F$37), "Please fill in", "OK")</f>
        <v>Please fill in</v>
      </c>
      <c r="J37" s="235" t="str">
        <f>IF(ISBLANK($G$37), "Please fill in", "OK")</f>
        <v>Please fill in</v>
      </c>
    </row>
    <row r="38" spans="1:10" ht="50.25" customHeight="1">
      <c r="A38" s="463">
        <v>32</v>
      </c>
      <c r="B38" s="458" t="s">
        <v>75</v>
      </c>
      <c r="C38" s="462"/>
      <c r="D38" s="250" t="s">
        <v>76</v>
      </c>
      <c r="E38" s="248"/>
      <c r="F38" s="401">
        <f>$F$39+$F$40+$F$45+$F$49</f>
        <v>0</v>
      </c>
      <c r="G38" s="402">
        <f>$G$39+$G$40+$G$45+$G$49</f>
        <v>0</v>
      </c>
      <c r="H38" s="435"/>
      <c r="I38" s="436"/>
      <c r="J38" s="437"/>
    </row>
    <row r="39" spans="1:10" ht="30" customHeight="1">
      <c r="A39" s="463">
        <v>33</v>
      </c>
      <c r="B39" s="458" t="s">
        <v>75</v>
      </c>
      <c r="C39" s="462"/>
      <c r="D39" s="251" t="s">
        <v>68</v>
      </c>
      <c r="E39" s="248" t="s">
        <v>0</v>
      </c>
      <c r="F39" s="409"/>
      <c r="G39" s="410"/>
      <c r="H39" s="435"/>
      <c r="I39" s="235" t="str">
        <f>IF(ISBLANK($F$39), "Please fill in", "OK")</f>
        <v>Please fill in</v>
      </c>
      <c r="J39" s="235" t="str">
        <f>IF(ISBLANK($G$39), "Please fill in", "OK")</f>
        <v>Please fill in</v>
      </c>
    </row>
    <row r="40" spans="1:10" ht="30" customHeight="1">
      <c r="A40" s="463">
        <v>34</v>
      </c>
      <c r="B40" s="458" t="s">
        <v>75</v>
      </c>
      <c r="C40" s="462"/>
      <c r="D40" s="251" t="s">
        <v>69</v>
      </c>
      <c r="E40" s="248"/>
      <c r="F40" s="405">
        <f>SUM($F$41:$F$45)</f>
        <v>0</v>
      </c>
      <c r="G40" s="406">
        <f>SUM($G$41:$G$45)</f>
        <v>0</v>
      </c>
      <c r="H40" s="435"/>
      <c r="I40" s="436"/>
      <c r="J40" s="437"/>
    </row>
    <row r="41" spans="1:10" ht="30" customHeight="1">
      <c r="A41" s="463">
        <v>35</v>
      </c>
      <c r="B41" s="458" t="s">
        <v>75</v>
      </c>
      <c r="C41" s="462"/>
      <c r="D41" s="253" t="s">
        <v>70</v>
      </c>
      <c r="E41" s="254"/>
      <c r="F41" s="403"/>
      <c r="G41" s="404"/>
      <c r="H41" s="435"/>
      <c r="I41" s="235" t="str">
        <f>IF(ISBLANK($F$41), "Please fill in", "OK")</f>
        <v>Please fill in</v>
      </c>
      <c r="J41" s="235" t="str">
        <f>IF(ISBLANK($G$41), "Please fill in", "OK")</f>
        <v>Please fill in</v>
      </c>
    </row>
    <row r="42" spans="1:10" ht="30" customHeight="1">
      <c r="A42" s="463">
        <v>36</v>
      </c>
      <c r="B42" s="458" t="s">
        <v>75</v>
      </c>
      <c r="C42" s="462"/>
      <c r="D42" s="253" t="s">
        <v>71</v>
      </c>
      <c r="E42" s="254"/>
      <c r="F42" s="403"/>
      <c r="G42" s="404"/>
      <c r="H42" s="435"/>
      <c r="I42" s="235" t="str">
        <f>IF(ISBLANK($F$42), "Please fill in", "OK")</f>
        <v>Please fill in</v>
      </c>
      <c r="J42" s="235" t="str">
        <f>IF(ISBLANK($G$42), "Please fill in", "OK")</f>
        <v>Please fill in</v>
      </c>
    </row>
    <row r="43" spans="1:10" ht="30" customHeight="1">
      <c r="A43" s="463">
        <v>37</v>
      </c>
      <c r="B43" s="458" t="s">
        <v>75</v>
      </c>
      <c r="C43" s="462"/>
      <c r="D43" s="253" t="s">
        <v>72</v>
      </c>
      <c r="E43" s="254"/>
      <c r="F43" s="403"/>
      <c r="G43" s="404"/>
      <c r="H43" s="435"/>
      <c r="I43" s="235" t="str">
        <f>IF(ISBLANK($F$43), "Please fill in", "OK")</f>
        <v>Please fill in</v>
      </c>
      <c r="J43" s="235" t="str">
        <f>IF(ISBLANK($G$43), "Please fill in", "OK")</f>
        <v>Please fill in</v>
      </c>
    </row>
    <row r="44" spans="1:10" ht="30" customHeight="1">
      <c r="A44" s="463">
        <v>38</v>
      </c>
      <c r="B44" s="458" t="s">
        <v>75</v>
      </c>
      <c r="C44" s="462"/>
      <c r="D44" s="253" t="s">
        <v>73</v>
      </c>
      <c r="E44" s="254"/>
      <c r="F44" s="403"/>
      <c r="G44" s="404"/>
      <c r="H44" s="435"/>
      <c r="I44" s="235" t="str">
        <f>IF(ISBLANK($F$44), "Please fill in", "OK")</f>
        <v>Please fill in</v>
      </c>
      <c r="J44" s="235" t="str">
        <f>IF(ISBLANK($G$44), "Please fill in", "OK")</f>
        <v>Please fill in</v>
      </c>
    </row>
    <row r="45" spans="1:10" ht="53.5" customHeight="1">
      <c r="A45" s="463">
        <v>39</v>
      </c>
      <c r="B45" s="458" t="s">
        <v>75</v>
      </c>
      <c r="C45" s="462"/>
      <c r="D45" s="253" t="s">
        <v>417</v>
      </c>
      <c r="E45" s="254"/>
      <c r="F45" s="407">
        <f>$F$46+$F$47+$F$48</f>
        <v>0</v>
      </c>
      <c r="G45" s="408">
        <f>$G$46+$G$47+$G$48</f>
        <v>0</v>
      </c>
      <c r="H45" s="439"/>
      <c r="I45" s="436"/>
      <c r="J45" s="436"/>
    </row>
    <row r="46" spans="1:10" ht="53.5" customHeight="1">
      <c r="A46" s="463">
        <v>40</v>
      </c>
      <c r="B46" s="458" t="s">
        <v>75</v>
      </c>
      <c r="C46" s="462"/>
      <c r="D46" s="252" t="s">
        <v>425</v>
      </c>
      <c r="E46" s="334"/>
      <c r="F46" s="403"/>
      <c r="G46" s="404"/>
      <c r="H46" s="237" t="str">
        <f>IF($E$46=0, "Please fill in", "OK")</f>
        <v>Please fill in</v>
      </c>
      <c r="I46" s="237" t="str">
        <f>IF(ISBLANK($F$46), "Please fill in", "OK")</f>
        <v>Please fill in</v>
      </c>
      <c r="J46" s="237" t="str">
        <f>IF(ISBLANK($G$46), "Please fill in", "OK")</f>
        <v>Please fill in</v>
      </c>
    </row>
    <row r="47" spans="1:10" ht="53.5" customHeight="1">
      <c r="A47" s="463">
        <v>41</v>
      </c>
      <c r="B47" s="458" t="s">
        <v>75</v>
      </c>
      <c r="C47" s="462"/>
      <c r="D47" s="252" t="s">
        <v>425</v>
      </c>
      <c r="E47" s="334"/>
      <c r="F47" s="403"/>
      <c r="G47" s="404"/>
      <c r="H47" s="237" t="str">
        <f>IF($E$47=0, "Please fill in", "OK")</f>
        <v>Please fill in</v>
      </c>
      <c r="I47" s="237" t="str">
        <f>IF(ISBLANK($F$47), "Please fill in", "OK")</f>
        <v>Please fill in</v>
      </c>
      <c r="J47" s="237" t="str">
        <f>IF(ISBLANK($G$47), "Please fill in", "OK")</f>
        <v>Please fill in</v>
      </c>
    </row>
    <row r="48" spans="1:10" ht="53.5" customHeight="1">
      <c r="A48" s="463">
        <v>42</v>
      </c>
      <c r="B48" s="458" t="s">
        <v>75</v>
      </c>
      <c r="C48" s="462"/>
      <c r="D48" s="252" t="s">
        <v>425</v>
      </c>
      <c r="E48" s="334"/>
      <c r="F48" s="403"/>
      <c r="G48" s="404"/>
      <c r="H48" s="237" t="str">
        <f>IF($E$48=0, "Please fill in", "OK")</f>
        <v>Please fill in</v>
      </c>
      <c r="I48" s="237" t="str">
        <f>IF(ISBLANK($F$48), "Please fill in", "OK")</f>
        <v>Please fill in</v>
      </c>
      <c r="J48" s="237" t="str">
        <f>IF(ISBLANK($G$48), "Please fill in", "OK")</f>
        <v>Please fill in</v>
      </c>
    </row>
    <row r="49" spans="1:10" ht="53.5" customHeight="1">
      <c r="A49" s="463">
        <v>43</v>
      </c>
      <c r="B49" s="458" t="s">
        <v>75</v>
      </c>
      <c r="C49" s="462"/>
      <c r="D49" s="251" t="s">
        <v>418</v>
      </c>
      <c r="E49" s="334"/>
      <c r="F49" s="403"/>
      <c r="G49" s="404"/>
      <c r="H49" s="237" t="str">
        <f>IF($E$49=0, "Please fill in", "OK")</f>
        <v>Please fill in</v>
      </c>
      <c r="I49" s="235" t="str">
        <f>IF(ISBLANK($F$49), "Please fill in", "OK")</f>
        <v>Please fill in</v>
      </c>
      <c r="J49" s="235" t="str">
        <f>IF(ISBLANK($G$49), "Please fill in", "OK")</f>
        <v>Please fill in</v>
      </c>
    </row>
    <row r="50" spans="1:10" ht="50.25" customHeight="1">
      <c r="A50" s="463">
        <v>44</v>
      </c>
      <c r="B50" s="456" t="s">
        <v>77</v>
      </c>
      <c r="C50" s="462"/>
      <c r="D50" s="256" t="s">
        <v>78</v>
      </c>
      <c r="E50" s="248"/>
      <c r="F50" s="401">
        <f>$F$51+$F$52</f>
        <v>0</v>
      </c>
      <c r="G50" s="402">
        <f>$G$51+$G$52</f>
        <v>0</v>
      </c>
      <c r="H50" s="435"/>
      <c r="I50" s="436"/>
      <c r="J50" s="437"/>
    </row>
    <row r="51" spans="1:10" ht="30" customHeight="1">
      <c r="A51" s="463">
        <v>45</v>
      </c>
      <c r="B51" s="456" t="s">
        <v>77</v>
      </c>
      <c r="C51" s="462"/>
      <c r="D51" s="252" t="s">
        <v>79</v>
      </c>
      <c r="E51" s="248" t="s">
        <v>0</v>
      </c>
      <c r="F51" s="403"/>
      <c r="G51" s="404"/>
      <c r="H51" s="435"/>
      <c r="I51" s="235" t="str">
        <f>IF(ISBLANK($F$51), "Please fill in", "OK")</f>
        <v>Please fill in</v>
      </c>
      <c r="J51" s="235" t="str">
        <f>IF(ISBLANK($G$51), "Please fill in", "OK")</f>
        <v>Please fill in</v>
      </c>
    </row>
    <row r="52" spans="1:10" ht="30" hidden="1" customHeight="1">
      <c r="A52" s="463">
        <v>46</v>
      </c>
      <c r="B52" s="456"/>
      <c r="C52" s="462"/>
      <c r="D52" s="252" t="s">
        <v>80</v>
      </c>
      <c r="E52" s="248"/>
      <c r="F52" s="407">
        <f>SUM(F53:F57)</f>
        <v>0</v>
      </c>
      <c r="G52" s="408">
        <f>SUM(G53:G57)</f>
        <v>0</v>
      </c>
      <c r="H52" s="435"/>
      <c r="I52" s="235"/>
      <c r="J52" s="236"/>
    </row>
    <row r="53" spans="1:10" ht="30" hidden="1" customHeight="1">
      <c r="A53" s="463">
        <v>47</v>
      </c>
      <c r="B53" s="456"/>
      <c r="C53" s="462"/>
      <c r="D53" s="257" t="s">
        <v>70</v>
      </c>
      <c r="E53" s="254"/>
      <c r="F53" s="411"/>
      <c r="G53" s="412"/>
      <c r="H53" s="435"/>
      <c r="I53" s="235" t="str">
        <f t="shared" si="0"/>
        <v>Please fill in</v>
      </c>
      <c r="J53" s="236" t="str">
        <f t="shared" si="0"/>
        <v>Please fill in</v>
      </c>
    </row>
    <row r="54" spans="1:10" ht="30" hidden="1" customHeight="1">
      <c r="A54" s="463">
        <v>48</v>
      </c>
      <c r="B54" s="456"/>
      <c r="C54" s="462"/>
      <c r="D54" s="257" t="s">
        <v>71</v>
      </c>
      <c r="E54" s="254"/>
      <c r="F54" s="411"/>
      <c r="G54" s="412"/>
      <c r="H54" s="435"/>
      <c r="I54" s="235" t="str">
        <f t="shared" si="0"/>
        <v>Please fill in</v>
      </c>
      <c r="J54" s="236" t="str">
        <f t="shared" si="0"/>
        <v>Please fill in</v>
      </c>
    </row>
    <row r="55" spans="1:10" ht="30" hidden="1" customHeight="1">
      <c r="A55" s="463">
        <v>49</v>
      </c>
      <c r="B55" s="456"/>
      <c r="C55" s="462"/>
      <c r="D55" s="257" t="s">
        <v>72</v>
      </c>
      <c r="E55" s="254"/>
      <c r="F55" s="411"/>
      <c r="G55" s="412"/>
      <c r="H55" s="435"/>
      <c r="I55" s="235" t="str">
        <f t="shared" si="0"/>
        <v>Please fill in</v>
      </c>
      <c r="J55" s="236" t="str">
        <f t="shared" si="0"/>
        <v>Please fill in</v>
      </c>
    </row>
    <row r="56" spans="1:10" ht="30" hidden="1" customHeight="1">
      <c r="A56" s="463">
        <v>50</v>
      </c>
      <c r="B56" s="456"/>
      <c r="C56" s="462"/>
      <c r="D56" s="257" t="s">
        <v>73</v>
      </c>
      <c r="E56" s="254"/>
      <c r="F56" s="411"/>
      <c r="G56" s="412"/>
      <c r="H56" s="435"/>
      <c r="I56" s="235" t="str">
        <f t="shared" si="0"/>
        <v>Please fill in</v>
      </c>
      <c r="J56" s="236" t="str">
        <f t="shared" si="0"/>
        <v>Please fill in</v>
      </c>
    </row>
    <row r="57" spans="1:10" ht="50.5" hidden="1" customHeight="1">
      <c r="A57" s="463">
        <v>51</v>
      </c>
      <c r="B57" s="456"/>
      <c r="C57" s="462"/>
      <c r="D57" s="258" t="s">
        <v>74</v>
      </c>
      <c r="E57" s="255"/>
      <c r="F57" s="411"/>
      <c r="G57" s="412"/>
      <c r="H57" s="435" t="str">
        <f>IF(E57=0, "Please fill in", "")</f>
        <v>Please fill in</v>
      </c>
      <c r="I57" s="235" t="str">
        <f t="shared" si="0"/>
        <v>Please fill in</v>
      </c>
      <c r="J57" s="236" t="str">
        <f t="shared" si="0"/>
        <v>Please fill in</v>
      </c>
    </row>
    <row r="58" spans="1:10" ht="60" customHeight="1">
      <c r="A58" s="463">
        <v>52</v>
      </c>
      <c r="B58" s="459" t="s">
        <v>81</v>
      </c>
      <c r="C58" s="462"/>
      <c r="D58" s="259" t="s">
        <v>82</v>
      </c>
      <c r="E58" s="260"/>
      <c r="F58" s="401">
        <f>$F$59+$F$60</f>
        <v>0</v>
      </c>
      <c r="G58" s="402">
        <f>$G$59+$G$60</f>
        <v>0</v>
      </c>
      <c r="H58" s="435"/>
      <c r="I58" s="436"/>
      <c r="J58" s="437"/>
    </row>
    <row r="59" spans="1:10" ht="50.25" customHeight="1">
      <c r="A59" s="463">
        <v>53</v>
      </c>
      <c r="B59" s="459" t="s">
        <v>81</v>
      </c>
      <c r="C59" s="462"/>
      <c r="D59" s="252" t="s">
        <v>421</v>
      </c>
      <c r="E59" s="260"/>
      <c r="F59" s="403"/>
      <c r="G59" s="404"/>
      <c r="H59" s="435"/>
      <c r="I59" s="235" t="str">
        <f t="shared" ref="I59:J60" si="1">IF(ISBLANK(F59), "Please fill in", "OK")</f>
        <v>Please fill in</v>
      </c>
      <c r="J59" s="235" t="str">
        <f t="shared" si="1"/>
        <v>Please fill in</v>
      </c>
    </row>
    <row r="60" spans="1:10" ht="50.25" customHeight="1">
      <c r="A60" s="463">
        <v>54</v>
      </c>
      <c r="B60" s="459" t="s">
        <v>81</v>
      </c>
      <c r="C60" s="462"/>
      <c r="D60" s="252" t="s">
        <v>83</v>
      </c>
      <c r="E60" s="260"/>
      <c r="F60" s="403"/>
      <c r="G60" s="404"/>
      <c r="H60" s="435"/>
      <c r="I60" s="235" t="str">
        <f t="shared" si="1"/>
        <v>Please fill in</v>
      </c>
      <c r="J60" s="235" t="str">
        <f t="shared" si="1"/>
        <v>Please fill in</v>
      </c>
    </row>
    <row r="61" spans="1:10" ht="50.25" customHeight="1">
      <c r="A61" s="463">
        <v>55</v>
      </c>
      <c r="B61" s="459" t="s">
        <v>81</v>
      </c>
      <c r="C61" s="462"/>
      <c r="D61" s="252" t="s">
        <v>418</v>
      </c>
      <c r="E61" s="334"/>
      <c r="F61" s="403"/>
      <c r="G61" s="404"/>
      <c r="H61" s="238" t="str">
        <f>IF($E$61=0, "Please fill in", "OK")</f>
        <v>Please fill in</v>
      </c>
      <c r="I61" s="235" t="str">
        <f>IF(ISBLANK($F$61), "Please fill in", "OK")</f>
        <v>Please fill in</v>
      </c>
      <c r="J61" s="235" t="str">
        <f>IF(ISBLANK($G$61), "Please fill in", "OK")</f>
        <v>Please fill in</v>
      </c>
    </row>
    <row r="62" spans="1:10" ht="50.25" customHeight="1">
      <c r="A62" s="463">
        <v>56</v>
      </c>
      <c r="B62" s="460" t="s">
        <v>84</v>
      </c>
      <c r="C62" s="462"/>
      <c r="D62" s="250" t="s">
        <v>84</v>
      </c>
      <c r="E62" s="248"/>
      <c r="F62" s="409"/>
      <c r="G62" s="410"/>
      <c r="H62" s="435"/>
      <c r="I62" s="235" t="str">
        <f>IF(ISBLANK($F$62), "Please fill in", "OK")</f>
        <v>Please fill in</v>
      </c>
      <c r="J62" s="235" t="str">
        <f>IF(ISBLANK($G$62), "Please fill in", "OK")</f>
        <v>Please fill in</v>
      </c>
    </row>
    <row r="63" spans="1:10" ht="50.25" customHeight="1">
      <c r="A63" s="463">
        <v>57</v>
      </c>
      <c r="B63" s="461" t="s">
        <v>85</v>
      </c>
      <c r="C63" s="462"/>
      <c r="D63" s="256" t="s">
        <v>85</v>
      </c>
      <c r="E63" s="248"/>
      <c r="F63" s="401">
        <f>$F$10+$F$38+$F$50+$F$58</f>
        <v>0</v>
      </c>
      <c r="G63" s="413">
        <f>$G$10+$G$38+$G$50+$G$58</f>
        <v>0</v>
      </c>
      <c r="H63" s="435"/>
      <c r="I63" s="436"/>
      <c r="J63" s="437"/>
    </row>
    <row r="64" spans="1:10" ht="50.25" customHeight="1">
      <c r="A64" s="463">
        <v>58</v>
      </c>
      <c r="B64" s="461" t="s">
        <v>86</v>
      </c>
      <c r="C64" s="462"/>
      <c r="D64" s="250" t="s">
        <v>86</v>
      </c>
      <c r="E64" s="248"/>
      <c r="F64" s="401">
        <f>$F$12+$F$16+$F$19+$F$22+$F$25+$F$29+$F$59+$F$32+$F$35</f>
        <v>0</v>
      </c>
      <c r="G64" s="413">
        <f>$G$12+$G$16+$G$19+$G$22+$G$25+$G$29+$G$59+$G$32+$G$35</f>
        <v>0</v>
      </c>
      <c r="H64" s="435"/>
      <c r="I64" s="436"/>
      <c r="J64" s="437"/>
    </row>
    <row r="65" spans="1:10" ht="50.25" customHeight="1">
      <c r="A65" s="463">
        <v>59</v>
      </c>
      <c r="B65" s="456" t="s">
        <v>87</v>
      </c>
      <c r="C65" s="462"/>
      <c r="D65" s="256" t="s">
        <v>88</v>
      </c>
      <c r="E65" s="248"/>
      <c r="F65" s="401">
        <f>$F$66+$F$69+$F$72+$F$75+$F$78</f>
        <v>0</v>
      </c>
      <c r="G65" s="413">
        <f>$G$66+$G$69+$G$72+$G$75+$G$78</f>
        <v>0</v>
      </c>
      <c r="H65" s="435"/>
      <c r="I65" s="436"/>
      <c r="J65" s="437"/>
    </row>
    <row r="66" spans="1:10" ht="30" customHeight="1">
      <c r="A66" s="463">
        <v>60</v>
      </c>
      <c r="B66" s="456" t="s">
        <v>87</v>
      </c>
      <c r="C66" s="462"/>
      <c r="D66" s="252" t="s">
        <v>89</v>
      </c>
      <c r="E66" s="248"/>
      <c r="F66" s="414">
        <f>$F$67+$F$68</f>
        <v>0</v>
      </c>
      <c r="G66" s="415">
        <f>$G$67+$G$68</f>
        <v>0</v>
      </c>
      <c r="H66" s="435"/>
      <c r="I66" s="436"/>
      <c r="J66" s="437"/>
    </row>
    <row r="67" spans="1:10" ht="30" customHeight="1">
      <c r="A67" s="463">
        <v>61</v>
      </c>
      <c r="B67" s="456" t="s">
        <v>87</v>
      </c>
      <c r="C67" s="462"/>
      <c r="D67" s="261" t="s">
        <v>90</v>
      </c>
      <c r="E67" s="248"/>
      <c r="F67" s="416"/>
      <c r="G67" s="417"/>
      <c r="H67" s="435"/>
      <c r="I67" s="235" t="str">
        <f>IF(ISBLANK($F$67), "Please fill in", "OK")</f>
        <v>Please fill in</v>
      </c>
      <c r="J67" s="235" t="str">
        <f>IF(ISBLANK($G$67), "Please fill in", "OK")</f>
        <v>Please fill in</v>
      </c>
    </row>
    <row r="68" spans="1:10" ht="30" customHeight="1">
      <c r="A68" s="463">
        <v>62</v>
      </c>
      <c r="B68" s="456" t="s">
        <v>87</v>
      </c>
      <c r="C68" s="462"/>
      <c r="D68" s="261" t="s">
        <v>91</v>
      </c>
      <c r="E68" s="248"/>
      <c r="F68" s="416"/>
      <c r="G68" s="417"/>
      <c r="H68" s="435"/>
      <c r="I68" s="235" t="str">
        <f>IF(ISBLANK($F$68), "Please fill in", "OK")</f>
        <v>Please fill in</v>
      </c>
      <c r="J68" s="235" t="str">
        <f>IF(ISBLANK($G$68), "Please fill in", "OK")</f>
        <v>Please fill in</v>
      </c>
    </row>
    <row r="69" spans="1:10" ht="30" customHeight="1">
      <c r="A69" s="463">
        <v>63</v>
      </c>
      <c r="B69" s="456" t="s">
        <v>87</v>
      </c>
      <c r="C69" s="462"/>
      <c r="D69" s="249" t="s">
        <v>92</v>
      </c>
      <c r="E69" s="248"/>
      <c r="F69" s="414">
        <f>$F$70+$F$71</f>
        <v>0</v>
      </c>
      <c r="G69" s="415">
        <f>$G$70+$G$71</f>
        <v>0</v>
      </c>
      <c r="H69" s="435"/>
      <c r="I69" s="436"/>
      <c r="J69" s="438"/>
    </row>
    <row r="70" spans="1:10" ht="30" customHeight="1">
      <c r="A70" s="463">
        <v>64</v>
      </c>
      <c r="B70" s="456" t="s">
        <v>87</v>
      </c>
      <c r="C70" s="462"/>
      <c r="D70" s="261" t="s">
        <v>90</v>
      </c>
      <c r="E70" s="248"/>
      <c r="F70" s="416"/>
      <c r="G70" s="417"/>
      <c r="H70" s="435"/>
      <c r="I70" s="235" t="str">
        <f>IF(ISBLANK($F$70), "Please fill in", "OK")</f>
        <v>Please fill in</v>
      </c>
      <c r="J70" s="235" t="str">
        <f>IF(ISBLANK($G$70), "Please fill in", "OK")</f>
        <v>Please fill in</v>
      </c>
    </row>
    <row r="71" spans="1:10" ht="30" customHeight="1">
      <c r="A71" s="463">
        <v>65</v>
      </c>
      <c r="B71" s="456" t="s">
        <v>87</v>
      </c>
      <c r="C71" s="462"/>
      <c r="D71" s="261" t="s">
        <v>91</v>
      </c>
      <c r="E71" s="248"/>
      <c r="F71" s="416"/>
      <c r="G71" s="417"/>
      <c r="H71" s="435"/>
      <c r="I71" s="235" t="str">
        <f>IF(ISBLANK($F$71), "Please fill in", "OK")</f>
        <v>Please fill in</v>
      </c>
      <c r="J71" s="235" t="str">
        <f>IF(ISBLANK($G$71), "Please fill in", "OK")</f>
        <v>Please fill in</v>
      </c>
    </row>
    <row r="72" spans="1:10" ht="30" customHeight="1">
      <c r="A72" s="463">
        <v>66</v>
      </c>
      <c r="B72" s="456" t="s">
        <v>87</v>
      </c>
      <c r="C72" s="462"/>
      <c r="D72" s="249" t="s">
        <v>93</v>
      </c>
      <c r="E72" s="248"/>
      <c r="F72" s="414">
        <f>$F$73+$F$74</f>
        <v>0</v>
      </c>
      <c r="G72" s="415">
        <f>$G$73+$G$74</f>
        <v>0</v>
      </c>
      <c r="H72" s="435"/>
      <c r="I72" s="436"/>
      <c r="J72" s="438"/>
    </row>
    <row r="73" spans="1:10" ht="30" customHeight="1">
      <c r="A73" s="463">
        <v>67</v>
      </c>
      <c r="B73" s="456" t="s">
        <v>87</v>
      </c>
      <c r="C73" s="462"/>
      <c r="D73" s="261" t="s">
        <v>90</v>
      </c>
      <c r="E73" s="248"/>
      <c r="F73" s="416"/>
      <c r="G73" s="417"/>
      <c r="H73" s="435"/>
      <c r="I73" s="235" t="str">
        <f>IF(ISBLANK($F$73), "Please fill in", "OK")</f>
        <v>Please fill in</v>
      </c>
      <c r="J73" s="235" t="str">
        <f>IF(ISBLANK($G$73), "Please fill in", "OK")</f>
        <v>Please fill in</v>
      </c>
    </row>
    <row r="74" spans="1:10" ht="30" customHeight="1">
      <c r="A74" s="463">
        <v>68</v>
      </c>
      <c r="B74" s="456" t="s">
        <v>87</v>
      </c>
      <c r="C74" s="462"/>
      <c r="D74" s="261" t="s">
        <v>91</v>
      </c>
      <c r="E74" s="248"/>
      <c r="F74" s="416"/>
      <c r="G74" s="417"/>
      <c r="H74" s="435"/>
      <c r="I74" s="235" t="str">
        <f>IF(ISBLANK($F$74), "Please fill in", "OK")</f>
        <v>Please fill in</v>
      </c>
      <c r="J74" s="235" t="str">
        <f>IF(ISBLANK($G$74), "Please fill in", "OK")</f>
        <v>Please fill in</v>
      </c>
    </row>
    <row r="75" spans="1:10" ht="30" customHeight="1">
      <c r="A75" s="463">
        <v>69</v>
      </c>
      <c r="B75" s="456" t="s">
        <v>87</v>
      </c>
      <c r="C75" s="462"/>
      <c r="D75" s="249" t="s">
        <v>94</v>
      </c>
      <c r="E75" s="248"/>
      <c r="F75" s="414">
        <f>$F$76+$F$77</f>
        <v>0</v>
      </c>
      <c r="G75" s="415">
        <f>$G$76+$G$77</f>
        <v>0</v>
      </c>
      <c r="H75" s="435"/>
      <c r="I75" s="436"/>
      <c r="J75" s="438"/>
    </row>
    <row r="76" spans="1:10" ht="30" customHeight="1">
      <c r="A76" s="463">
        <v>70</v>
      </c>
      <c r="B76" s="456" t="s">
        <v>87</v>
      </c>
      <c r="C76" s="462"/>
      <c r="D76" s="261" t="s">
        <v>90</v>
      </c>
      <c r="E76" s="248"/>
      <c r="F76" s="416"/>
      <c r="G76" s="417"/>
      <c r="H76" s="435"/>
      <c r="I76" s="235" t="str">
        <f>IF(ISBLANK($F$76), "Please fill in", "OK")</f>
        <v>Please fill in</v>
      </c>
      <c r="J76" s="235" t="str">
        <f>IF(ISBLANK($G$76), "Please fill in", "OK")</f>
        <v>Please fill in</v>
      </c>
    </row>
    <row r="77" spans="1:10" ht="30" customHeight="1">
      <c r="A77" s="463">
        <v>71</v>
      </c>
      <c r="B77" s="456" t="s">
        <v>87</v>
      </c>
      <c r="C77" s="462"/>
      <c r="D77" s="261" t="s">
        <v>91</v>
      </c>
      <c r="E77" s="248"/>
      <c r="F77" s="416"/>
      <c r="G77" s="417"/>
      <c r="H77" s="435"/>
      <c r="I77" s="235" t="str">
        <f>IF(ISBLANK($F$77), "Please fill in", "OK")</f>
        <v>Please fill in</v>
      </c>
      <c r="J77" s="235" t="str">
        <f>IF(ISBLANK($G$77), "Please fill in", "OK")</f>
        <v>Please fill in</v>
      </c>
    </row>
    <row r="78" spans="1:10" ht="30" customHeight="1">
      <c r="A78" s="463">
        <v>72</v>
      </c>
      <c r="B78" s="456" t="s">
        <v>87</v>
      </c>
      <c r="C78" s="462"/>
      <c r="D78" s="249" t="s">
        <v>95</v>
      </c>
      <c r="E78" s="248"/>
      <c r="F78" s="414">
        <f>$F$79+$F$80</f>
        <v>0</v>
      </c>
      <c r="G78" s="415">
        <f>$G$79+$G$80</f>
        <v>0</v>
      </c>
      <c r="H78" s="435"/>
      <c r="I78" s="436"/>
      <c r="J78" s="438"/>
    </row>
    <row r="79" spans="1:10" ht="30" customHeight="1">
      <c r="A79" s="463">
        <v>73</v>
      </c>
      <c r="B79" s="456" t="s">
        <v>87</v>
      </c>
      <c r="C79" s="462"/>
      <c r="D79" s="261" t="s">
        <v>90</v>
      </c>
      <c r="E79" s="248"/>
      <c r="F79" s="416"/>
      <c r="G79" s="417"/>
      <c r="H79" s="435"/>
      <c r="I79" s="235" t="str">
        <f>IF(ISBLANK($F$79), "Please fill in", "OK")</f>
        <v>Please fill in</v>
      </c>
      <c r="J79" s="235" t="str">
        <f>IF(ISBLANK($G$79), "Please fill in", "OK")</f>
        <v>Please fill in</v>
      </c>
    </row>
    <row r="80" spans="1:10" ht="30" customHeight="1">
      <c r="A80" s="463">
        <v>74</v>
      </c>
      <c r="B80" s="456" t="s">
        <v>87</v>
      </c>
      <c r="C80" s="462"/>
      <c r="D80" s="261" t="s">
        <v>91</v>
      </c>
      <c r="E80" s="248"/>
      <c r="F80" s="416"/>
      <c r="G80" s="417"/>
      <c r="H80" s="435"/>
      <c r="I80" s="235" t="str">
        <f>IF(ISBLANK($F$80), "Please fill in", "OK")</f>
        <v>Please fill in</v>
      </c>
      <c r="J80" s="235" t="str">
        <f>IF(ISBLANK($G$80), "Please fill in", "OK")</f>
        <v>Please fill in</v>
      </c>
    </row>
    <row r="81" spans="1:15" ht="50.25" customHeight="1">
      <c r="A81" s="463">
        <v>75</v>
      </c>
      <c r="B81" s="461" t="s">
        <v>422</v>
      </c>
      <c r="C81" s="462"/>
      <c r="D81" s="262" t="s">
        <v>422</v>
      </c>
      <c r="E81" s="248"/>
      <c r="F81" s="409"/>
      <c r="G81" s="418"/>
      <c r="H81" s="435"/>
      <c r="I81" s="235" t="str">
        <f>IF(ISBLANK($F$81), "Please fill in", "OK")</f>
        <v>Please fill in</v>
      </c>
      <c r="J81" s="235" t="str">
        <f>IF(ISBLANK($G$81), "Please fill in", "OK")</f>
        <v>Please fill in</v>
      </c>
    </row>
    <row r="82" spans="1:15" ht="50.25" customHeight="1">
      <c r="A82" s="463">
        <v>76</v>
      </c>
      <c r="B82" s="461" t="s">
        <v>96</v>
      </c>
      <c r="C82" s="462"/>
      <c r="D82" s="256" t="s">
        <v>96</v>
      </c>
      <c r="E82" s="248"/>
      <c r="F82" s="409"/>
      <c r="G82" s="418"/>
      <c r="H82" s="435"/>
      <c r="I82" s="235" t="str">
        <f>IF(ISBLANK($F$82), "Please fill in", "OK")</f>
        <v>Please fill in</v>
      </c>
      <c r="J82" s="235" t="str">
        <f>IF(ISBLANK($G$82), "Please fill in", "OK")</f>
        <v>Please fill in</v>
      </c>
    </row>
    <row r="83" spans="1:15" s="263" customFormat="1" ht="23.15" customHeight="1">
      <c r="D83" s="320"/>
      <c r="E83" s="241"/>
      <c r="H83" s="369"/>
      <c r="I83" s="369"/>
      <c r="J83" s="369"/>
    </row>
    <row r="84" spans="1:15" ht="30" customHeight="1">
      <c r="A84" s="263"/>
      <c r="B84" s="263"/>
      <c r="C84" s="263"/>
      <c r="D84" s="321" t="s">
        <v>441</v>
      </c>
      <c r="E84" s="241"/>
      <c r="F84" s="241"/>
      <c r="G84" s="241"/>
      <c r="H84" s="374"/>
      <c r="I84" s="371"/>
      <c r="J84" s="373"/>
    </row>
    <row r="85" spans="1:15" ht="41.5" customHeight="1">
      <c r="A85" s="443"/>
      <c r="B85" s="263"/>
      <c r="C85" s="263"/>
      <c r="D85" s="498" t="s">
        <v>580</v>
      </c>
      <c r="E85" s="499"/>
      <c r="F85" s="419" t="str">
        <f>IFERROR((IF(AND(F7=F62+F63+F82),"OK","ERROR")),"ERROR")</f>
        <v>OK</v>
      </c>
      <c r="G85" s="419" t="str">
        <f>IFERROR((IF(AND(G7=G62+G63+G82),"OK","ERROR")),"ERROR")</f>
        <v>OK</v>
      </c>
      <c r="H85" s="374"/>
      <c r="I85" s="371"/>
      <c r="J85" s="373"/>
    </row>
    <row r="86" spans="1:15" ht="27" customHeight="1">
      <c r="A86" s="443"/>
      <c r="B86" s="263"/>
      <c r="C86" s="263"/>
      <c r="D86" s="264"/>
      <c r="E86" s="264"/>
      <c r="F86" s="264"/>
      <c r="G86" s="264"/>
      <c r="H86" s="440">
        <f>IF(G86="OK",100,0)</f>
        <v>0</v>
      </c>
      <c r="I86" s="371"/>
      <c r="J86" s="373"/>
    </row>
    <row r="87" spans="1:15" ht="30" customHeight="1">
      <c r="A87" s="443"/>
      <c r="B87" s="263"/>
      <c r="C87" s="263"/>
      <c r="D87" s="241"/>
      <c r="E87" s="241"/>
      <c r="F87" s="241"/>
      <c r="G87" s="241"/>
      <c r="H87" s="371"/>
      <c r="I87" s="371"/>
      <c r="J87" s="373"/>
    </row>
    <row r="88" spans="1:15" ht="100.5" customHeight="1">
      <c r="A88" s="464">
        <v>77</v>
      </c>
      <c r="B88" s="325" t="s">
        <v>97</v>
      </c>
      <c r="C88" s="325" t="s">
        <v>97</v>
      </c>
      <c r="D88" s="500"/>
      <c r="E88" s="501"/>
      <c r="F88" s="501"/>
      <c r="G88" s="501"/>
      <c r="H88" s="371"/>
      <c r="I88" s="371"/>
      <c r="J88" s="373"/>
    </row>
    <row r="89" spans="1:15" ht="46.5" customHeight="1">
      <c r="A89" s="443"/>
      <c r="B89" s="241"/>
      <c r="C89" s="241"/>
      <c r="E89" s="241"/>
      <c r="F89" s="241"/>
      <c r="G89" s="241"/>
      <c r="H89" s="371"/>
      <c r="I89" s="371"/>
      <c r="J89" s="373"/>
    </row>
    <row r="90" spans="1:15" ht="18.5">
      <c r="A90" s="445"/>
      <c r="B90" s="265"/>
      <c r="C90" s="265"/>
      <c r="D90" s="266" t="s">
        <v>28</v>
      </c>
      <c r="E90" s="241"/>
      <c r="F90" s="241"/>
      <c r="G90" s="241"/>
      <c r="H90" s="371"/>
      <c r="I90" s="371"/>
      <c r="J90" s="373"/>
    </row>
    <row r="91" spans="1:15" ht="22" customHeight="1">
      <c r="A91" s="443"/>
      <c r="B91" s="241"/>
      <c r="C91" s="241"/>
      <c r="E91" s="241"/>
      <c r="F91" s="241"/>
      <c r="G91" s="241"/>
      <c r="H91" s="371"/>
      <c r="I91" s="371"/>
      <c r="J91" s="373"/>
    </row>
    <row r="92" spans="1:15" ht="30" customHeight="1">
      <c r="A92" s="445"/>
      <c r="B92" s="267"/>
      <c r="C92" s="267" t="s">
        <v>29</v>
      </c>
      <c r="D92" s="502"/>
      <c r="E92" s="503"/>
      <c r="F92" s="441"/>
      <c r="G92" s="420" t="s">
        <v>30</v>
      </c>
      <c r="H92" s="537"/>
      <c r="I92" s="235" t="str">
        <f>IF(ISBLANK(H92), "Please fill in", "OK")</f>
        <v>Please fill in</v>
      </c>
      <c r="J92" s="375"/>
      <c r="K92" s="269"/>
      <c r="L92" s="269"/>
      <c r="M92" s="269"/>
      <c r="N92" s="269"/>
      <c r="O92" s="269"/>
    </row>
    <row r="93" spans="1:15" ht="18.5">
      <c r="A93" s="445"/>
      <c r="B93" s="270"/>
      <c r="C93" s="270"/>
      <c r="D93" s="271" t="s">
        <v>31</v>
      </c>
      <c r="E93" s="268"/>
      <c r="F93" s="421"/>
      <c r="G93" s="421"/>
      <c r="H93" s="367"/>
      <c r="I93" s="371"/>
      <c r="J93" s="373"/>
    </row>
    <row r="94" spans="1:15" ht="18.5">
      <c r="A94" s="445"/>
      <c r="B94" s="270"/>
      <c r="C94" s="270"/>
      <c r="D94" s="270"/>
      <c r="E94" s="270"/>
      <c r="F94" s="421"/>
      <c r="G94" s="422"/>
      <c r="H94" s="367"/>
      <c r="I94" s="371"/>
      <c r="J94" s="373"/>
    </row>
    <row r="95" spans="1:15" ht="30.65" customHeight="1">
      <c r="A95" s="445"/>
      <c r="B95" s="267"/>
      <c r="C95" s="267" t="s">
        <v>32</v>
      </c>
      <c r="D95" s="496"/>
      <c r="E95" s="497"/>
      <c r="F95" s="423" t="str">
        <f>IF(ISBLANK(D95), "Please fill in", "OK")</f>
        <v>Please fill in</v>
      </c>
      <c r="G95" s="424"/>
      <c r="H95" s="367"/>
      <c r="I95" s="371"/>
      <c r="J95" s="373"/>
    </row>
    <row r="96" spans="1:15" ht="18.5">
      <c r="A96" s="445"/>
      <c r="B96" s="270"/>
      <c r="C96" s="270"/>
      <c r="D96" s="270"/>
      <c r="E96" s="270"/>
      <c r="F96" s="421"/>
      <c r="G96" s="422"/>
      <c r="H96" s="367"/>
      <c r="I96" s="371"/>
      <c r="J96" s="373"/>
    </row>
    <row r="97" spans="1:10" ht="35.15" customHeight="1">
      <c r="A97" s="445"/>
      <c r="B97" s="267"/>
      <c r="C97" s="267" t="s">
        <v>29</v>
      </c>
      <c r="D97" s="502"/>
      <c r="E97" s="503"/>
      <c r="F97" s="441"/>
      <c r="G97" s="420" t="s">
        <v>30</v>
      </c>
      <c r="H97" s="537"/>
      <c r="I97" s="235" t="str">
        <f>IF(ISBLANK(H97), "Please fill in", "OK")</f>
        <v>Please fill in</v>
      </c>
      <c r="J97" s="373"/>
    </row>
    <row r="98" spans="1:10" ht="18.5">
      <c r="A98" s="445"/>
      <c r="B98" s="270"/>
      <c r="C98" s="270"/>
      <c r="D98" s="271" t="s">
        <v>31</v>
      </c>
      <c r="E98" s="268"/>
      <c r="F98" s="421"/>
      <c r="G98" s="421"/>
      <c r="H98" s="367"/>
      <c r="I98" s="371"/>
      <c r="J98" s="373"/>
    </row>
    <row r="99" spans="1:10" ht="18.5">
      <c r="A99" s="445"/>
      <c r="B99" s="270"/>
      <c r="C99" s="270"/>
      <c r="D99" s="270"/>
      <c r="E99" s="270"/>
      <c r="F99" s="421"/>
      <c r="G99" s="422"/>
      <c r="H99" s="367"/>
      <c r="I99" s="371"/>
      <c r="J99" s="373"/>
    </row>
    <row r="100" spans="1:10" ht="33.5" customHeight="1">
      <c r="A100" s="445"/>
      <c r="B100" s="270"/>
      <c r="C100" s="267" t="s">
        <v>32</v>
      </c>
      <c r="D100" s="496"/>
      <c r="E100" s="497"/>
      <c r="F100" s="423" t="str">
        <f>IF(ISBLANK(D100), "Please fill in", "OK")</f>
        <v>Please fill in</v>
      </c>
      <c r="G100" s="422"/>
      <c r="H100" s="367"/>
      <c r="I100" s="371"/>
      <c r="J100" s="373"/>
    </row>
    <row r="101" spans="1:10" ht="15.5" customHeight="1">
      <c r="A101" s="445"/>
      <c r="B101" s="267"/>
      <c r="G101" s="424"/>
      <c r="H101" s="367"/>
      <c r="I101" s="371"/>
      <c r="J101" s="373"/>
    </row>
    <row r="102" spans="1:10" ht="15" hidden="1" thickBot="1">
      <c r="A102" s="446"/>
      <c r="B102" s="272"/>
      <c r="C102" s="272"/>
      <c r="D102" s="272"/>
      <c r="E102" s="272"/>
      <c r="F102" s="272"/>
      <c r="G102" s="272"/>
      <c r="H102" s="376"/>
      <c r="I102" s="376"/>
      <c r="J102" s="377"/>
    </row>
    <row r="103" spans="1:10" ht="14.5" hidden="1">
      <c r="J103" s="371"/>
    </row>
    <row r="104" spans="1:10" ht="14.5" hidden="1"/>
    <row r="105" spans="1:10" ht="14.5" hidden="1"/>
    <row r="106" spans="1:10" ht="14.5" hidden="1"/>
    <row r="107" spans="1:10" ht="14.5" hidden="1"/>
    <row r="108" spans="1:10" ht="14.5" hidden="1"/>
    <row r="109" spans="1:10" ht="14.5" hidden="1"/>
    <row r="110" spans="1:10" ht="14.5" hidden="1"/>
    <row r="111" spans="1:10" ht="14.5" hidden="1"/>
    <row r="112" spans="1:10" ht="14.5" hidden="1"/>
    <row r="113" ht="14.5" hidden="1"/>
    <row r="114" ht="14.5" hidden="1"/>
    <row r="115" ht="14.5" hidden="1"/>
    <row r="116" ht="14.5" hidden="1"/>
    <row r="117" ht="14.5" hidden="1"/>
    <row r="118" ht="14.5" hidden="1"/>
    <row r="119" ht="14.5" hidden="1"/>
    <row r="120" ht="14.5" hidden="1"/>
    <row r="121" ht="14.5" hidden="1"/>
    <row r="122" ht="14.5" hidden="1"/>
    <row r="123" ht="14.5" hidden="1"/>
    <row r="124" ht="14.5" hidden="1"/>
    <row r="125" ht="14.5" hidden="1"/>
    <row r="126" ht="14.5" hidden="1"/>
    <row r="127" ht="14.5" hidden="1"/>
    <row r="128" ht="14.5" hidden="1"/>
    <row r="129" ht="14.5" hidden="1"/>
    <row r="130" ht="14.5" hidden="1"/>
    <row r="131" ht="14.5" hidden="1"/>
    <row r="132" ht="14.5" hidden="1"/>
    <row r="133" ht="14.5" hidden="1"/>
    <row r="134" ht="14.5" hidden="1"/>
    <row r="135" ht="14.5" hidden="1"/>
    <row r="136" ht="14.5" hidden="1"/>
    <row r="137" ht="14.5" hidden="1"/>
    <row r="138" ht="14.5" hidden="1"/>
    <row r="139" ht="14.5" hidden="1"/>
    <row r="140" ht="14.5" hidden="1"/>
    <row r="141" ht="14.5" hidden="1"/>
    <row r="142" ht="14.5" hidden="1"/>
    <row r="143" ht="14.5" hidden="1"/>
    <row r="144" ht="14.5" hidden="1"/>
    <row r="145" ht="14.5" hidden="1"/>
    <row r="146" ht="14.5" hidden="1"/>
    <row r="147" ht="14.5" hidden="1"/>
    <row r="148" ht="14.5" hidden="1"/>
    <row r="149" ht="14.5" hidden="1"/>
    <row r="150" ht="14.5" hidden="1"/>
    <row r="151" ht="14.5" hidden="1"/>
    <row r="152" ht="14.5" hidden="1"/>
    <row r="153" ht="14.5" hidden="1"/>
    <row r="154" ht="14.5" hidden="1"/>
    <row r="155" ht="14.5" hidden="1"/>
    <row r="156" ht="14.5" hidden="1"/>
    <row r="157" ht="14.5" hidden="1"/>
    <row r="158" ht="14.5" hidden="1"/>
    <row r="159" ht="14.5" hidden="1"/>
    <row r="160" ht="14.5" hidden="1"/>
    <row r="161" ht="14.5" hidden="1"/>
    <row r="162" ht="14.5" hidden="1"/>
    <row r="163" ht="14.5" hidden="1"/>
    <row r="164" ht="14.5" hidden="1"/>
    <row r="165" ht="14.5" hidden="1"/>
    <row r="166" ht="14.5" hidden="1"/>
    <row r="167" ht="14.5" hidden="1"/>
    <row r="168" ht="14.5" hidden="1"/>
    <row r="169" ht="14.5" hidden="1"/>
    <row r="170" ht="14.5" hidden="1"/>
    <row r="171" ht="14.5" hidden="1"/>
    <row r="172" ht="14.5" hidden="1"/>
    <row r="173" ht="14.5" hidden="1"/>
    <row r="174" ht="14.5" hidden="1"/>
    <row r="175" ht="14.5" hidden="1"/>
    <row r="176" ht="14.5" hidden="1"/>
    <row r="177" ht="14.5" hidden="1"/>
    <row r="178" ht="14.5" hidden="1"/>
    <row r="179" ht="14.5" hidden="1"/>
    <row r="180" ht="14.5" hidden="1"/>
    <row r="181" ht="14.5" hidden="1"/>
    <row r="182" ht="14.5" hidden="1"/>
  </sheetData>
  <sheetProtection algorithmName="SHA-512" hashValue="4brYKu0xzKJ7fhJ9Sgus/xEDrL/rG5sn6kmfHGc4TWI70Uu6BabN8jShtcCsXe3+44DXHI0LCFn0LOb2cKHfQg==" saltValue="SYbuUYekpFwsA2Bbgw7dHg==" spinCount="100000" sheet="1" selectLockedCells="1"/>
  <protectedRanges>
    <protectedRange sqref="E45:G49 F8:G9 F12:G13 F16:G17 F39:G39 F41:G44 F51:G51 F59:G62 E88:G88 D95:E95 D100:E100 H92 H97 F19:G20 F22:G23 F25:G26 F29:G30 E27:E28 E31 E34 E37 E61 F32:G33 F35:G37" name="Range1"/>
    <protectedRange sqref="F11:G11" name="Range1_1"/>
    <protectedRange sqref="F15:G15" name="Range1_2"/>
    <protectedRange sqref="F18:G18" name="Range1_3"/>
    <protectedRange sqref="F21:G21" name="Range1_4"/>
    <protectedRange sqref="F24:G24" name="Range1_5"/>
    <protectedRange sqref="F27:G27" name="Range1_6"/>
    <protectedRange sqref="F67:G68 F70:G71 F73:G74 F76:G77 F79:G83" name="Range1_7"/>
  </protectedRanges>
  <mergeCells count="7">
    <mergeCell ref="A1:J1"/>
    <mergeCell ref="D100:E100"/>
    <mergeCell ref="D85:E85"/>
    <mergeCell ref="D88:G88"/>
    <mergeCell ref="D92:E92"/>
    <mergeCell ref="D95:E95"/>
    <mergeCell ref="D97:E97"/>
  </mergeCells>
  <conditionalFormatting sqref="F100">
    <cfRule type="containsText" dxfId="26" priority="9" operator="containsText" text="OK">
      <formula>NOT(ISERROR(SEARCH("OK",F100)))</formula>
    </cfRule>
    <cfRule type="containsText" dxfId="25" priority="10" operator="containsText" text="Please fill in">
      <formula>NOT(ISERROR(SEARCH("Please fill in",F100)))</formula>
    </cfRule>
  </conditionalFormatting>
  <conditionalFormatting sqref="F85:G85">
    <cfRule type="containsText" dxfId="24" priority="3" operator="containsText" text="ERROR">
      <formula>NOT(ISERROR(SEARCH("ERROR",F85)))</formula>
    </cfRule>
    <cfRule type="containsText" dxfId="23" priority="4" operator="containsText" text="OK">
      <formula>NOT(ISERROR(SEARCH("OK",F85)))</formula>
    </cfRule>
  </conditionalFormatting>
  <conditionalFormatting sqref="H8:J44 H46:H48 H49:J82 F95">
    <cfRule type="containsText" dxfId="22" priority="11" operator="containsText" text="OK">
      <formula>NOT(ISERROR(SEARCH("OK",F8)))</formula>
    </cfRule>
    <cfRule type="containsText" dxfId="21" priority="12" operator="containsText" text="Please fill in">
      <formula>NOT(ISERROR(SEARCH("Please fill in",F8)))</formula>
    </cfRule>
  </conditionalFormatting>
  <conditionalFormatting sqref="I92">
    <cfRule type="containsText" dxfId="20" priority="7" operator="containsText" text="OK">
      <formula>NOT(ISERROR(SEARCH("OK",I92)))</formula>
    </cfRule>
    <cfRule type="containsText" dxfId="19" priority="8" operator="containsText" text="Please fill in">
      <formula>NOT(ISERROR(SEARCH("Please fill in",I92)))</formula>
    </cfRule>
  </conditionalFormatting>
  <conditionalFormatting sqref="I97">
    <cfRule type="containsText" dxfId="18" priority="5" operator="containsText" text="OK">
      <formula>NOT(ISERROR(SEARCH("OK",I97)))</formula>
    </cfRule>
    <cfRule type="containsText" dxfId="17" priority="6" operator="containsText" text="Please fill in">
      <formula>NOT(ISERROR(SEARCH("Please fill in",I97)))</formula>
    </cfRule>
  </conditionalFormatting>
  <conditionalFormatting sqref="I45:J48">
    <cfRule type="containsText" dxfId="16" priority="1" operator="containsText" text="OK">
      <formula>NOT(ISERROR(SEARCH("OK",I45)))</formula>
    </cfRule>
    <cfRule type="containsText" dxfId="15" priority="2" operator="containsText" text="Please fill in">
      <formula>NOT(ISERROR(SEARCH("Please fill in",I45)))</formula>
    </cfRule>
  </conditionalFormatting>
  <dataValidations count="7">
    <dataValidation errorStyle="information" allowBlank="1" showInputMessage="1" showErrorMessage="1" prompt="Please insert any additional comments (if applicable) " sqref="D88:G88" xr:uid="{73DD480B-E3A7-4910-939F-6035162429E0}"/>
    <dataValidation type="list" operator="greaterThan" allowBlank="1" showInputMessage="1" showErrorMessage="1" promptTitle="Country" prompt="Please select country name from dropdown. _x000a__x000a_Please select &quot;N/A&quot;, if not applicable. " sqref="E28 E34 E31 E46:E48" xr:uid="{40D85978-51D8-4423-91AC-5BB2844AFCEA}">
      <formula1>"N/A, Austria, Belgium, Bulgaria, Croatia, Cyprus, Czechia, Denmark, Estonia, Finland, Greece, Hungary, Italy, Latvia, Lithuania, Netherlands, Poland, Portugal, Romania, Slovakia, Slovenia, Spain, Sweden"</formula1>
    </dataValidation>
    <dataValidation type="textLength" operator="greaterThan" showInputMessage="1" promptTitle="Country" prompt="Please write country name._x000a__x000a_Please input &quot;N/A&quot;, if otherwise. " sqref="E37 E49 E61" xr:uid="{4F38FF1E-8804-47D4-B18B-5221151D5655}">
      <formula1>100</formula1>
    </dataValidation>
    <dataValidation type="date" allowBlank="1" showInputMessage="1" showErrorMessage="1" errorTitle="COVER SHEET" error="Insert date in the form dd/mm/yy_x000a_" prompt="dd/mm/yyyy" sqref="H97 H92" xr:uid="{D0889601-6452-402F-8A1B-CA355EF927DE}">
      <formula1>36892</formula1>
      <formula2>72686</formula2>
    </dataValidation>
    <dataValidation allowBlank="1" showInputMessage="1" promptTitle="Country" prompt="Please write country name. _x000a__x000a_To input N/A otherwise. " sqref="E57" xr:uid="{89A7307A-E9E2-4944-955B-53407E021CD3}"/>
    <dataValidation type="decimal" operator="greaterThanOrEqual" allowBlank="1" showErrorMessage="1" sqref="F8:G9 F11:G13 F39:G39 F51:G51 F53:G57 F59:G62 F15:G27 F67:G68 F70:G71 F73:G74 F76:G77 F79:G83 F35:G37 F29:G30 F32:G33 F41:G44 F46:G49" xr:uid="{A29F065D-3A0F-44C0-9D4F-214A5934FD96}">
      <formula1>0</formula1>
    </dataValidation>
    <dataValidation type="textLength" allowBlank="1" showInputMessage="1" showErrorMessage="1" sqref="H61 H37 H46:H49 H28 H31 H34 I46:J48" xr:uid="{0F95CAF8-C9B3-4220-94BF-443A181C36F8}">
      <formula1>0</formula1>
      <formula2>100000</formula2>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C781D-3710-4CD3-A899-2D1846BE031A}">
  <sheetPr>
    <tabColor rgb="FFEDD9C4"/>
  </sheetPr>
  <dimension ref="A1:R68"/>
  <sheetViews>
    <sheetView zoomScale="90" zoomScaleNormal="90" workbookViewId="0">
      <selection activeCell="F14" sqref="F14"/>
    </sheetView>
  </sheetViews>
  <sheetFormatPr defaultColWidth="0" defaultRowHeight="14.5" zeroHeight="1"/>
  <cols>
    <col min="1" max="1" width="8.453125" style="453" customWidth="1"/>
    <col min="2" max="2" width="5.453125" style="353" customWidth="1"/>
    <col min="3" max="4" width="74.453125" style="274" customWidth="1"/>
    <col min="5" max="7" width="59.453125" style="274" customWidth="1"/>
    <col min="8" max="8" width="2.453125" style="273" hidden="1" customWidth="1"/>
    <col min="9" max="18" width="0" style="273" hidden="1" customWidth="1"/>
    <col min="19" max="16384" width="9.1796875" style="273" hidden="1"/>
  </cols>
  <sheetData>
    <row r="1" spans="1:11" ht="21.65" customHeight="1">
      <c r="A1" s="507" t="s">
        <v>432</v>
      </c>
      <c r="B1" s="507"/>
      <c r="C1" s="507"/>
      <c r="D1" s="507"/>
      <c r="E1" s="507"/>
      <c r="F1" s="507"/>
      <c r="G1" s="296"/>
      <c r="H1" s="294"/>
      <c r="I1" s="294"/>
      <c r="J1" s="294"/>
      <c r="K1" s="294"/>
    </row>
    <row r="2" spans="1:11" ht="15" customHeight="1" thickBot="1">
      <c r="A2" s="508"/>
      <c r="B2" s="508"/>
      <c r="C2" s="508"/>
      <c r="D2" s="508"/>
      <c r="E2" s="508"/>
      <c r="F2" s="508"/>
      <c r="G2" s="296"/>
      <c r="H2" s="295"/>
      <c r="I2" s="295"/>
      <c r="J2" s="295"/>
      <c r="K2" s="295"/>
    </row>
    <row r="3" spans="1:11" ht="12" customHeight="1"/>
    <row r="4" spans="1:11" ht="12" customHeight="1"/>
    <row r="5" spans="1:11" ht="18.75" customHeight="1">
      <c r="B5" s="354"/>
      <c r="C5" s="293" t="s">
        <v>438</v>
      </c>
      <c r="D5" s="322">
        <f>'Cover Sheet'!C13</f>
        <v>0</v>
      </c>
      <c r="E5" s="273"/>
      <c r="I5" s="276" t="s">
        <v>431</v>
      </c>
    </row>
    <row r="6" spans="1:11" ht="19" customHeight="1">
      <c r="D6" s="277"/>
      <c r="I6" s="276" t="s">
        <v>430</v>
      </c>
    </row>
    <row r="7" spans="1:11" ht="21" customHeight="1">
      <c r="C7" s="275"/>
      <c r="D7" s="275"/>
    </row>
    <row r="8" spans="1:11" ht="37">
      <c r="A8" s="453">
        <v>1</v>
      </c>
      <c r="B8" s="355"/>
      <c r="C8" s="305" t="s">
        <v>449</v>
      </c>
      <c r="D8" s="306"/>
      <c r="E8" s="161" t="str">
        <f>IF(ISBLANK(D8), "Please fill in", "")</f>
        <v>Please fill in</v>
      </c>
      <c r="F8" s="273"/>
    </row>
    <row r="9" spans="1:11" ht="21" customHeight="1">
      <c r="C9" s="275"/>
      <c r="D9" s="275"/>
    </row>
    <row r="10" spans="1:11" ht="30" customHeight="1">
      <c r="C10" s="304" t="str">
        <f>IF(D8 = "Yes", "Please fill in the below table with the relevant information. ", IF(D8 = "No", "Do not fill in the below table below as this is not applicable.", ""))</f>
        <v/>
      </c>
      <c r="D10" s="273"/>
    </row>
    <row r="11" spans="1:11" ht="30" customHeight="1">
      <c r="C11" s="304"/>
    </row>
    <row r="12" spans="1:11" ht="30" customHeight="1">
      <c r="C12" s="425" t="s">
        <v>3</v>
      </c>
      <c r="D12" s="425" t="s">
        <v>5</v>
      </c>
      <c r="E12" s="425" t="s">
        <v>7</v>
      </c>
      <c r="F12" s="425" t="s">
        <v>9</v>
      </c>
    </row>
    <row r="13" spans="1:11" ht="78.75" customHeight="1">
      <c r="C13" s="318" t="s">
        <v>434</v>
      </c>
      <c r="D13" s="318" t="s">
        <v>433</v>
      </c>
      <c r="E13" s="318" t="s">
        <v>435</v>
      </c>
      <c r="F13" s="318" t="s">
        <v>433</v>
      </c>
      <c r="G13" s="278"/>
    </row>
    <row r="14" spans="1:11" ht="21" customHeight="1">
      <c r="A14" s="454">
        <v>2</v>
      </c>
      <c r="B14" s="356"/>
      <c r="C14" s="311"/>
      <c r="D14" s="311"/>
      <c r="E14" s="312"/>
      <c r="F14" s="313"/>
      <c r="G14" s="350"/>
    </row>
    <row r="15" spans="1:11" ht="21" customHeight="1">
      <c r="A15" s="454">
        <v>3</v>
      </c>
      <c r="B15" s="357"/>
      <c r="C15" s="311"/>
      <c r="D15" s="311"/>
      <c r="E15" s="312"/>
      <c r="F15" s="313"/>
      <c r="G15" s="350"/>
    </row>
    <row r="16" spans="1:11" ht="21" customHeight="1">
      <c r="A16" s="454">
        <v>4</v>
      </c>
      <c r="B16" s="356"/>
      <c r="C16" s="311"/>
      <c r="D16" s="311"/>
      <c r="E16" s="312"/>
      <c r="F16" s="313"/>
      <c r="G16" s="350"/>
    </row>
    <row r="17" spans="1:7" ht="21" customHeight="1">
      <c r="A17" s="454">
        <v>5</v>
      </c>
      <c r="B17" s="356"/>
      <c r="C17" s="311"/>
      <c r="D17" s="311"/>
      <c r="E17" s="312"/>
      <c r="F17" s="313"/>
      <c r="G17" s="350"/>
    </row>
    <row r="18" spans="1:7" ht="20.25" customHeight="1">
      <c r="A18" s="454">
        <v>6</v>
      </c>
      <c r="B18" s="356"/>
      <c r="C18" s="311"/>
      <c r="D18" s="311"/>
      <c r="E18" s="312"/>
      <c r="F18" s="313"/>
      <c r="G18" s="350"/>
    </row>
    <row r="19" spans="1:7" ht="20.25" customHeight="1">
      <c r="A19" s="454">
        <v>7</v>
      </c>
      <c r="B19" s="356"/>
      <c r="C19" s="311"/>
      <c r="D19" s="311"/>
      <c r="E19" s="312"/>
      <c r="F19" s="313"/>
      <c r="G19" s="350"/>
    </row>
    <row r="20" spans="1:7" ht="21" customHeight="1">
      <c r="A20" s="454">
        <v>8</v>
      </c>
      <c r="B20" s="356"/>
      <c r="C20" s="311"/>
      <c r="D20" s="311"/>
      <c r="E20" s="312"/>
      <c r="F20" s="313"/>
      <c r="G20" s="350"/>
    </row>
    <row r="21" spans="1:7" ht="20.25" customHeight="1">
      <c r="A21" s="454">
        <v>9</v>
      </c>
      <c r="B21" s="356"/>
      <c r="C21" s="311"/>
      <c r="D21" s="311"/>
      <c r="E21" s="312"/>
      <c r="F21" s="313"/>
      <c r="G21" s="350"/>
    </row>
    <row r="22" spans="1:7" ht="20.25" customHeight="1">
      <c r="A22" s="454">
        <v>11</v>
      </c>
      <c r="B22" s="356"/>
      <c r="C22" s="311"/>
      <c r="D22" s="311"/>
      <c r="E22" s="312"/>
      <c r="F22" s="313"/>
      <c r="G22" s="350"/>
    </row>
    <row r="23" spans="1:7" ht="20.25" customHeight="1">
      <c r="A23" s="454">
        <v>12</v>
      </c>
      <c r="B23" s="356"/>
      <c r="C23" s="311"/>
      <c r="D23" s="311"/>
      <c r="E23" s="312"/>
      <c r="F23" s="313"/>
      <c r="G23" s="350"/>
    </row>
    <row r="24" spans="1:7" ht="20.25" customHeight="1">
      <c r="A24" s="454">
        <v>13</v>
      </c>
      <c r="B24" s="356"/>
      <c r="C24" s="311"/>
      <c r="D24" s="311"/>
      <c r="E24" s="312"/>
      <c r="F24" s="313"/>
      <c r="G24" s="350"/>
    </row>
    <row r="25" spans="1:7" ht="20.25" customHeight="1">
      <c r="A25" s="454">
        <v>14</v>
      </c>
      <c r="B25" s="356"/>
      <c r="C25" s="311"/>
      <c r="D25" s="311"/>
      <c r="E25" s="312"/>
      <c r="F25" s="313"/>
      <c r="G25" s="350"/>
    </row>
    <row r="26" spans="1:7" ht="20.25" customHeight="1">
      <c r="A26" s="454">
        <v>15</v>
      </c>
      <c r="B26" s="356"/>
      <c r="C26" s="311"/>
      <c r="D26" s="311"/>
      <c r="E26" s="312"/>
      <c r="F26" s="313"/>
      <c r="G26" s="350"/>
    </row>
    <row r="27" spans="1:7" ht="20.25" customHeight="1">
      <c r="A27" s="454">
        <v>16</v>
      </c>
      <c r="B27" s="356"/>
      <c r="C27" s="311"/>
      <c r="D27" s="311"/>
      <c r="E27" s="312"/>
      <c r="F27" s="313"/>
      <c r="G27" s="350"/>
    </row>
    <row r="28" spans="1:7" ht="21" customHeight="1">
      <c r="A28" s="454">
        <v>17</v>
      </c>
      <c r="B28" s="356"/>
      <c r="C28" s="311"/>
      <c r="D28" s="311"/>
      <c r="E28" s="312"/>
      <c r="F28" s="313"/>
      <c r="G28" s="350"/>
    </row>
    <row r="29" spans="1:7" ht="20.25" customHeight="1">
      <c r="A29" s="454">
        <v>18</v>
      </c>
      <c r="B29" s="356"/>
      <c r="C29" s="311"/>
      <c r="D29" s="311"/>
      <c r="E29" s="312"/>
      <c r="F29" s="313"/>
      <c r="G29" s="350"/>
    </row>
    <row r="30" spans="1:7" ht="20.25" customHeight="1">
      <c r="A30" s="454">
        <v>19</v>
      </c>
      <c r="B30" s="356"/>
      <c r="C30" s="311"/>
      <c r="D30" s="311"/>
      <c r="E30" s="312"/>
      <c r="F30" s="313"/>
      <c r="G30" s="350"/>
    </row>
    <row r="31" spans="1:7" ht="20.25" customHeight="1">
      <c r="A31" s="454">
        <v>21</v>
      </c>
      <c r="B31" s="356"/>
      <c r="C31" s="311"/>
      <c r="D31" s="311"/>
      <c r="E31" s="312"/>
      <c r="F31" s="313"/>
      <c r="G31" s="350"/>
    </row>
    <row r="32" spans="1:7" ht="20.25" customHeight="1">
      <c r="A32" s="454">
        <v>22</v>
      </c>
      <c r="B32" s="356"/>
      <c r="C32" s="311"/>
      <c r="D32" s="311"/>
      <c r="E32" s="312"/>
      <c r="F32" s="313"/>
      <c r="G32" s="350"/>
    </row>
    <row r="33" spans="1:7" ht="20.25" customHeight="1">
      <c r="A33" s="454">
        <v>23</v>
      </c>
      <c r="B33" s="356"/>
      <c r="C33" s="311"/>
      <c r="D33" s="311"/>
      <c r="E33" s="312"/>
      <c r="F33" s="313"/>
      <c r="G33" s="350"/>
    </row>
    <row r="34" spans="1:7" ht="20.25" customHeight="1">
      <c r="A34" s="454">
        <v>24</v>
      </c>
      <c r="B34" s="356"/>
      <c r="C34" s="311"/>
      <c r="D34" s="311"/>
      <c r="E34" s="312"/>
      <c r="F34" s="313"/>
      <c r="G34" s="350"/>
    </row>
    <row r="35" spans="1:7" ht="20.25" customHeight="1">
      <c r="A35" s="454">
        <v>25</v>
      </c>
      <c r="B35" s="356"/>
      <c r="C35" s="311"/>
      <c r="D35" s="311"/>
      <c r="E35" s="312"/>
      <c r="F35" s="313"/>
      <c r="G35" s="350"/>
    </row>
    <row r="36" spans="1:7" ht="20.25" customHeight="1">
      <c r="A36" s="454">
        <v>26</v>
      </c>
      <c r="B36" s="356"/>
      <c r="C36" s="311"/>
      <c r="D36" s="311"/>
      <c r="E36" s="312"/>
      <c r="F36" s="313"/>
      <c r="G36" s="350"/>
    </row>
    <row r="37" spans="1:7" ht="20.25" customHeight="1">
      <c r="A37" s="454">
        <v>27</v>
      </c>
      <c r="B37" s="356"/>
      <c r="C37" s="311"/>
      <c r="D37" s="311"/>
      <c r="E37" s="312"/>
      <c r="F37" s="313"/>
      <c r="G37" s="350"/>
    </row>
    <row r="38" spans="1:7" ht="20.25" customHeight="1">
      <c r="A38" s="454">
        <v>28</v>
      </c>
      <c r="B38" s="356"/>
      <c r="C38" s="311"/>
      <c r="D38" s="311"/>
      <c r="E38" s="312"/>
      <c r="F38" s="313"/>
      <c r="G38" s="350"/>
    </row>
    <row r="39" spans="1:7" ht="20.25" customHeight="1">
      <c r="A39" s="454">
        <v>29</v>
      </c>
      <c r="B39" s="356"/>
      <c r="C39" s="311"/>
      <c r="D39" s="311"/>
      <c r="E39" s="312"/>
      <c r="F39" s="313"/>
      <c r="G39" s="350"/>
    </row>
    <row r="40" spans="1:7" ht="20.25" customHeight="1">
      <c r="A40" s="454">
        <v>31</v>
      </c>
      <c r="B40" s="356"/>
      <c r="C40" s="311"/>
      <c r="D40" s="311"/>
      <c r="E40" s="312"/>
      <c r="F40" s="313"/>
      <c r="G40" s="350"/>
    </row>
    <row r="41" spans="1:7" ht="20.25" customHeight="1">
      <c r="A41" s="454">
        <v>32</v>
      </c>
      <c r="B41" s="356"/>
      <c r="C41" s="311"/>
      <c r="D41" s="311"/>
      <c r="E41" s="312"/>
      <c r="F41" s="313"/>
      <c r="G41" s="350"/>
    </row>
    <row r="42" spans="1:7" ht="20.25" customHeight="1">
      <c r="A42" s="454">
        <v>33</v>
      </c>
      <c r="B42" s="356"/>
      <c r="C42" s="311"/>
      <c r="D42" s="311"/>
      <c r="E42" s="312"/>
      <c r="F42" s="313"/>
      <c r="G42" s="350"/>
    </row>
    <row r="43" spans="1:7" ht="20.25" customHeight="1">
      <c r="A43" s="454">
        <v>34</v>
      </c>
      <c r="B43" s="356"/>
      <c r="C43" s="311"/>
      <c r="D43" s="311"/>
      <c r="E43" s="312"/>
      <c r="F43" s="313"/>
      <c r="G43" s="350"/>
    </row>
    <row r="44" spans="1:7" ht="20.25" customHeight="1">
      <c r="A44" s="454">
        <v>35</v>
      </c>
      <c r="B44" s="356"/>
      <c r="C44" s="311"/>
      <c r="D44" s="311"/>
      <c r="E44" s="312"/>
      <c r="F44" s="313"/>
      <c r="G44" s="350"/>
    </row>
    <row r="45" spans="1:7" ht="20.25" customHeight="1">
      <c r="A45" s="454">
        <v>36</v>
      </c>
      <c r="B45" s="356"/>
      <c r="C45" s="311"/>
      <c r="D45" s="311"/>
      <c r="E45" s="312"/>
      <c r="F45" s="313"/>
      <c r="G45" s="350"/>
    </row>
    <row r="46" spans="1:7" ht="20.25" customHeight="1">
      <c r="A46" s="454">
        <v>37</v>
      </c>
      <c r="B46" s="356"/>
      <c r="C46" s="311"/>
      <c r="D46" s="311"/>
      <c r="E46" s="312"/>
      <c r="F46" s="313"/>
      <c r="G46" s="350"/>
    </row>
    <row r="47" spans="1:7" ht="20.25" customHeight="1">
      <c r="A47" s="454">
        <v>38</v>
      </c>
      <c r="B47" s="356"/>
      <c r="C47" s="311"/>
      <c r="D47" s="311"/>
      <c r="E47" s="312"/>
      <c r="F47" s="313"/>
      <c r="G47" s="350"/>
    </row>
    <row r="48" spans="1:7" ht="20.25" customHeight="1">
      <c r="A48" s="454">
        <v>39</v>
      </c>
      <c r="B48" s="356"/>
      <c r="C48" s="311"/>
      <c r="D48" s="311"/>
      <c r="E48" s="312"/>
      <c r="F48" s="313"/>
      <c r="G48" s="350"/>
    </row>
    <row r="49" spans="1:7" ht="20.25" customHeight="1">
      <c r="A49" s="454">
        <v>41</v>
      </c>
      <c r="B49" s="356"/>
      <c r="C49" s="311"/>
      <c r="D49" s="311"/>
      <c r="E49" s="312"/>
      <c r="F49" s="313"/>
      <c r="G49" s="350"/>
    </row>
    <row r="50" spans="1:7" ht="20.25" customHeight="1">
      <c r="A50" s="454">
        <v>42</v>
      </c>
      <c r="B50" s="356"/>
      <c r="C50" s="311"/>
      <c r="D50" s="311"/>
      <c r="E50" s="312"/>
      <c r="F50" s="313"/>
      <c r="G50" s="350"/>
    </row>
    <row r="51" spans="1:7" ht="20.25" customHeight="1">
      <c r="A51" s="454">
        <v>43</v>
      </c>
      <c r="B51" s="356"/>
      <c r="C51" s="311"/>
      <c r="D51" s="311"/>
      <c r="E51" s="312"/>
      <c r="F51" s="313"/>
      <c r="G51" s="350"/>
    </row>
    <row r="52" spans="1:7" ht="20.25" customHeight="1">
      <c r="A52" s="454">
        <v>44</v>
      </c>
      <c r="B52" s="356"/>
      <c r="C52" s="311"/>
      <c r="D52" s="311"/>
      <c r="E52" s="312"/>
      <c r="F52" s="313"/>
      <c r="G52" s="350"/>
    </row>
    <row r="53" spans="1:7" ht="20.25" customHeight="1">
      <c r="A53" s="454">
        <v>45</v>
      </c>
      <c r="B53" s="356"/>
      <c r="C53" s="311"/>
      <c r="D53" s="311"/>
      <c r="E53" s="312"/>
      <c r="F53" s="313"/>
      <c r="G53" s="350"/>
    </row>
    <row r="54" spans="1:7" ht="20.25" customHeight="1">
      <c r="A54" s="454">
        <v>46</v>
      </c>
      <c r="B54" s="356"/>
      <c r="C54" s="311"/>
      <c r="D54" s="311"/>
      <c r="E54" s="312"/>
      <c r="F54" s="313"/>
      <c r="G54" s="350"/>
    </row>
    <row r="55" spans="1:7" ht="20.25" customHeight="1">
      <c r="A55" s="454">
        <v>47</v>
      </c>
      <c r="B55" s="356"/>
      <c r="C55" s="311"/>
      <c r="D55" s="311"/>
      <c r="E55" s="312"/>
      <c r="F55" s="313"/>
      <c r="G55" s="350"/>
    </row>
    <row r="56" spans="1:7" ht="20.25" customHeight="1">
      <c r="A56" s="454">
        <v>48</v>
      </c>
      <c r="B56" s="356"/>
      <c r="C56" s="311"/>
      <c r="D56" s="311"/>
      <c r="E56" s="312"/>
      <c r="F56" s="313"/>
      <c r="G56" s="350"/>
    </row>
    <row r="57" spans="1:7" ht="20.25" customHeight="1">
      <c r="A57" s="454">
        <v>49</v>
      </c>
      <c r="B57" s="356"/>
      <c r="C57" s="311"/>
      <c r="D57" s="311"/>
      <c r="E57" s="312"/>
      <c r="F57" s="313"/>
      <c r="G57" s="350"/>
    </row>
    <row r="58" spans="1:7" ht="20.25" customHeight="1">
      <c r="A58" s="454">
        <v>50</v>
      </c>
      <c r="B58" s="356"/>
      <c r="C58" s="311"/>
      <c r="D58" s="311"/>
      <c r="E58" s="312"/>
      <c r="F58" s="313"/>
      <c r="G58" s="350"/>
    </row>
    <row r="59" spans="1:7" ht="20.25" customHeight="1">
      <c r="A59" s="454">
        <v>51</v>
      </c>
      <c r="B59" s="356"/>
      <c r="C59" s="311"/>
      <c r="D59" s="311"/>
      <c r="E59" s="312"/>
      <c r="F59" s="313"/>
      <c r="G59" s="350"/>
    </row>
    <row r="60" spans="1:7" ht="20.25" customHeight="1">
      <c r="A60" s="454">
        <v>52</v>
      </c>
      <c r="B60" s="356"/>
      <c r="C60" s="311"/>
      <c r="D60" s="311"/>
      <c r="E60" s="312"/>
      <c r="F60" s="313"/>
      <c r="G60" s="350"/>
    </row>
    <row r="61" spans="1:7" ht="20.25" customHeight="1">
      <c r="A61" s="454">
        <v>53</v>
      </c>
      <c r="B61" s="356"/>
      <c r="C61" s="311"/>
      <c r="D61" s="311"/>
      <c r="E61" s="312"/>
      <c r="F61" s="313"/>
      <c r="G61" s="350"/>
    </row>
    <row r="62" spans="1:7" ht="20.25" customHeight="1">
      <c r="A62" s="454">
        <v>54</v>
      </c>
      <c r="B62" s="356"/>
      <c r="C62" s="311"/>
      <c r="D62" s="311"/>
      <c r="E62" s="312"/>
      <c r="F62" s="313"/>
      <c r="G62" s="350"/>
    </row>
    <row r="63" spans="1:7" ht="20.25" customHeight="1">
      <c r="A63" s="454">
        <v>55</v>
      </c>
      <c r="B63" s="356"/>
      <c r="C63" s="311"/>
      <c r="D63" s="311"/>
      <c r="E63" s="312"/>
      <c r="F63" s="313"/>
      <c r="G63" s="350"/>
    </row>
    <row r="64" spans="1:7" ht="20.25" customHeight="1">
      <c r="A64" s="454">
        <v>56</v>
      </c>
      <c r="B64" s="356"/>
      <c r="C64" s="311"/>
      <c r="D64" s="311"/>
      <c r="E64" s="312"/>
      <c r="F64" s="313"/>
      <c r="G64" s="350"/>
    </row>
    <row r="65" spans="1:7" ht="20.25" customHeight="1">
      <c r="A65" s="454">
        <v>57</v>
      </c>
      <c r="B65" s="356"/>
      <c r="C65" s="311"/>
      <c r="D65" s="311"/>
      <c r="E65" s="312"/>
      <c r="F65" s="313"/>
      <c r="G65" s="350"/>
    </row>
    <row r="66" spans="1:7" ht="20.25" customHeight="1">
      <c r="A66" s="454">
        <v>58</v>
      </c>
      <c r="B66" s="356"/>
      <c r="C66" s="311"/>
      <c r="D66" s="311"/>
      <c r="E66" s="312"/>
      <c r="F66" s="313"/>
      <c r="G66" s="350"/>
    </row>
    <row r="67" spans="1:7" ht="20.25" customHeight="1">
      <c r="A67" s="454">
        <v>59</v>
      </c>
      <c r="B67" s="356"/>
      <c r="C67" s="311"/>
      <c r="D67" s="311"/>
      <c r="E67" s="312"/>
      <c r="F67" s="313"/>
      <c r="G67" s="350"/>
    </row>
    <row r="68" spans="1:7" ht="20.25" customHeight="1">
      <c r="A68" s="454">
        <v>60</v>
      </c>
      <c r="B68" s="356"/>
      <c r="C68" s="311"/>
      <c r="D68" s="311"/>
      <c r="E68" s="312"/>
      <c r="F68" s="313"/>
      <c r="G68" s="350"/>
    </row>
  </sheetData>
  <sheetProtection algorithmName="SHA-512" hashValue="CferfLScMFJZ2EctWVi9u1/7JVz/VhLQT+S/u7OHzjL4gZ8pD7hWNfDLs3HkzTv29MIWOCrHt0NOEHzIAdRvgA==" saltValue="Aawu1lbyyVDSeEFTUl8+PQ==" spinCount="100000" sheet="1" selectLockedCells="1"/>
  <mergeCells count="1">
    <mergeCell ref="A1:F2"/>
  </mergeCells>
  <phoneticPr fontId="2" type="noConversion"/>
  <conditionalFormatting sqref="B14:B68">
    <cfRule type="expression" dxfId="14" priority="2">
      <formula>#REF!&gt;=$A14</formula>
    </cfRule>
  </conditionalFormatting>
  <dataValidations count="1">
    <dataValidation type="list" allowBlank="1" showInputMessage="1" showErrorMessage="1" sqref="D8" xr:uid="{3969AD3A-6317-426C-898A-1AFB8A0BBDBE}">
      <formula1>"Yes,No"</formula1>
    </dataValidation>
  </dataValidations>
  <pageMargins left="0.7" right="0.7" top="0.75" bottom="0.75" header="0.3" footer="0.3"/>
  <pageSetup paperSize="9" orientation="portrait" r:id="rId1"/>
  <ignoredErrors>
    <ignoredError xmlns:x16r3="http://schemas.microsoft.com/office/spreadsheetml/2018/08/main" sqref="D5" x16r3:misleadingFormat="1"/>
    <ignoredError sqref="C12:F12" numberStoredAsText="1"/>
  </ignoredErrors>
  <extLst>
    <ext xmlns:x14="http://schemas.microsoft.com/office/spreadsheetml/2009/9/main" uri="{78C0D931-6437-407d-A8EE-F0AAD7539E65}">
      <x14:conditionalFormattings>
        <x14:conditionalFormatting xmlns:xm="http://schemas.microsoft.com/office/excel/2006/main">
          <x14:cfRule type="iconSet" priority="1" id="{50013373-7E5A-4CFC-9713-DECC6EF7F3F9}">
            <x14:iconSet iconSet="3Symbols" showValue="0" custom="1">
              <x14:cfvo type="percent">
                <xm:f>0</xm:f>
              </x14:cfvo>
              <x14:cfvo type="num">
                <xm:f>0.9</xm:f>
              </x14:cfvo>
              <x14:cfvo type="num">
                <xm:f>1</xm:f>
              </x14:cfvo>
              <x14:cfIcon iconSet="3Symbols" iconId="0"/>
              <x14:cfIcon iconSet="3Symbols2" iconId="1"/>
              <x14:cfIcon iconSet="3Symbols" iconId="2"/>
            </x14:iconSet>
          </x14:cfRule>
          <xm:sqref>E8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8638-3FDF-4218-9F1A-EE80B8C3B005}">
  <sheetPr>
    <tabColor rgb="FF001038"/>
  </sheetPr>
  <dimension ref="A1:I149"/>
  <sheetViews>
    <sheetView workbookViewId="0">
      <selection activeCell="C13" sqref="C13"/>
    </sheetView>
  </sheetViews>
  <sheetFormatPr defaultColWidth="0" defaultRowHeight="13.5" customHeight="1" zeroHeight="1"/>
  <cols>
    <col min="1" max="1" width="6.54296875" style="360" customWidth="1"/>
    <col min="2" max="2" width="79.7265625" style="8" customWidth="1"/>
    <col min="3" max="3" width="22.26953125" style="7" customWidth="1"/>
    <col min="4" max="4" width="14.81640625" style="7" customWidth="1"/>
    <col min="5" max="5" width="7" style="7" customWidth="1"/>
    <col min="6" max="7" width="6.54296875" style="7" customWidth="1"/>
    <col min="8" max="8" width="10.81640625" style="7" customWidth="1"/>
    <col min="9" max="9" width="6.54296875" style="7" customWidth="1"/>
    <col min="10" max="16384" width="9.1796875" style="7" hidden="1"/>
  </cols>
  <sheetData>
    <row r="1" spans="1:9">
      <c r="A1" s="358"/>
      <c r="B1" s="205"/>
      <c r="C1" s="204"/>
      <c r="D1" s="204"/>
      <c r="E1" s="204"/>
      <c r="F1" s="204"/>
      <c r="G1" s="204"/>
      <c r="H1" s="204"/>
      <c r="I1" s="206"/>
    </row>
    <row r="2" spans="1:9" ht="21">
      <c r="A2" s="359"/>
      <c r="B2" s="323" t="str">
        <f>IF(OR('Cover Sheet'!C12='Cover Sheet'!C26,'Cover Sheet'!C12='Cover Sheet'!C25, 'Cover Sheet'!C12='Cover Sheet'!C24, 'Cover Sheet'!C12='Cover Sheet'!C23, 'Cover Sheet'!C12='Cover Sheet'!C22), "", "This sheet does not apply to this entity.")</f>
        <v/>
      </c>
      <c r="C2" s="208"/>
      <c r="D2" s="208"/>
      <c r="E2" s="208"/>
      <c r="F2" s="208"/>
      <c r="G2" s="208"/>
      <c r="H2" s="208"/>
      <c r="I2" s="209"/>
    </row>
    <row r="3" spans="1:9">
      <c r="A3" s="359"/>
      <c r="I3" s="210"/>
    </row>
    <row r="4" spans="1:9">
      <c r="A4" s="359"/>
      <c r="D4" s="211"/>
      <c r="I4" s="210"/>
    </row>
    <row r="5" spans="1:9" ht="18.5">
      <c r="A5" s="378"/>
      <c r="B5" s="300" t="s">
        <v>554</v>
      </c>
      <c r="C5" s="314">
        <f>'Cover Sheet'!$C$14</f>
        <v>0</v>
      </c>
      <c r="D5" s="161"/>
      <c r="I5" s="210"/>
    </row>
    <row r="6" spans="1:9" ht="21">
      <c r="A6" s="359"/>
      <c r="B6" s="212"/>
      <c r="C6" s="233"/>
      <c r="D6" s="213"/>
      <c r="I6" s="210"/>
    </row>
    <row r="7" spans="1:9" ht="21">
      <c r="A7" s="359"/>
      <c r="B7" s="212"/>
      <c r="C7" s="399" t="s">
        <v>3</v>
      </c>
      <c r="D7" s="213"/>
      <c r="E7" s="161"/>
      <c r="I7" s="210"/>
    </row>
    <row r="8" spans="1:9" ht="13.5" customHeight="1">
      <c r="A8" s="359"/>
      <c r="C8" s="398" t="s">
        <v>98</v>
      </c>
      <c r="I8" s="210"/>
    </row>
    <row r="9" spans="1:9" ht="30" customHeight="1">
      <c r="A9" s="455">
        <v>1</v>
      </c>
      <c r="B9" s="339" t="s">
        <v>141</v>
      </c>
      <c r="C9" s="340"/>
      <c r="D9" s="161" t="str">
        <f>IF(AND(OR('Cover Sheet'!$C$12='Cover Sheet'!$C$26, 'Cover Sheet'!$C$12='Cover Sheet'!$C$25, 'Cover Sheet'!$C$12='Cover Sheet'!$C$24, 'Cover Sheet'!$C$12='Cover Sheet'!$C$23, 'Cover Sheet'!$C$12='Cover Sheet'!$C$22), ISBLANK('Capital Requirement Sheet'!C9)), "Please fill in", "")</f>
        <v>Please fill in</v>
      </c>
      <c r="I9" s="210"/>
    </row>
    <row r="10" spans="1:9" ht="30" customHeight="1">
      <c r="A10" s="455">
        <v>2</v>
      </c>
      <c r="B10" s="339" t="s">
        <v>439</v>
      </c>
      <c r="C10" s="340"/>
      <c r="D10" s="161" t="str">
        <f>IF(AND(OR('Cover Sheet'!$C$12='Cover Sheet'!$C$26, 'Cover Sheet'!$C$12='Cover Sheet'!$C$25, 'Cover Sheet'!$C$12='Cover Sheet'!$C$24, 'Cover Sheet'!$C$12='Cover Sheet'!$C$23, 'Cover Sheet'!$C$12='Cover Sheet'!$C$22), ISBLANK('Capital Requirement Sheet'!C10)), "Please fill in", "")</f>
        <v>Please fill in</v>
      </c>
      <c r="I10" s="210"/>
    </row>
    <row r="11" spans="1:9" ht="30" customHeight="1">
      <c r="A11" s="455">
        <v>3</v>
      </c>
      <c r="B11" s="339" t="s">
        <v>142</v>
      </c>
      <c r="C11" s="341">
        <f>((C10*13/52))</f>
        <v>0</v>
      </c>
      <c r="D11" s="342"/>
      <c r="I11" s="210"/>
    </row>
    <row r="12" spans="1:9" ht="30" customHeight="1">
      <c r="A12" s="455">
        <v>4</v>
      </c>
      <c r="B12" s="339" t="s">
        <v>143</v>
      </c>
      <c r="C12" s="340"/>
      <c r="D12" s="161" t="str">
        <f>IF(AND(OR('Cover Sheet'!$C$12='Cover Sheet'!$C$26, 'Cover Sheet'!$C$12='Cover Sheet'!$C$25, 'Cover Sheet'!$C$12='Cover Sheet'!$C$24, 'Cover Sheet'!$C$12='Cover Sheet'!$C$23, 'Cover Sheet'!$C$12='Cover Sheet'!$C$22), ISBLANK('Capital Requirement Sheet'!C12)), "Please fill in", "")</f>
        <v>Please fill in</v>
      </c>
      <c r="I12" s="210"/>
    </row>
    <row r="13" spans="1:9" ht="30" customHeight="1">
      <c r="A13" s="455">
        <v>5</v>
      </c>
      <c r="B13" s="339" t="s">
        <v>443</v>
      </c>
      <c r="C13" s="340"/>
      <c r="D13" s="161" t="str">
        <f>IF(AND(OR('Cover Sheet'!$C$12='Cover Sheet'!$C$26, 'Cover Sheet'!$C$12='Cover Sheet'!$C$25, 'Cover Sheet'!$C$12='Cover Sheet'!$C$24, 'Cover Sheet'!$C$12='Cover Sheet'!$C$23, 'Cover Sheet'!$C$12='Cover Sheet'!$C$22), ISBLANK('Capital Requirement Sheet'!C13)), "Please fill in", "")</f>
        <v>Please fill in</v>
      </c>
      <c r="I13" s="210"/>
    </row>
    <row r="14" spans="1:9" ht="30" customHeight="1">
      <c r="A14" s="455">
        <v>6</v>
      </c>
      <c r="B14" s="339" t="s">
        <v>451</v>
      </c>
      <c r="C14" s="341">
        <f>IF(C11&gt;C12, C11, C12)</f>
        <v>0</v>
      </c>
      <c r="D14" s="161"/>
      <c r="I14" s="210"/>
    </row>
    <row r="15" spans="1:9" ht="30" customHeight="1">
      <c r="A15" s="455">
        <v>7</v>
      </c>
      <c r="B15" s="339" t="s">
        <v>450</v>
      </c>
      <c r="C15" s="341">
        <f>($C$9-$C$14)</f>
        <v>0</v>
      </c>
      <c r="D15" s="161"/>
      <c r="I15" s="210"/>
    </row>
    <row r="16" spans="1:9" ht="30" customHeight="1">
      <c r="B16" s="7"/>
      <c r="D16" s="161"/>
      <c r="I16" s="210"/>
    </row>
    <row r="17" spans="1:9" ht="30" customHeight="1">
      <c r="A17" s="379"/>
      <c r="B17" s="511" t="s">
        <v>440</v>
      </c>
      <c r="C17" s="512"/>
      <c r="D17" s="343"/>
      <c r="E17" s="343"/>
      <c r="F17" s="343"/>
      <c r="G17" s="343"/>
      <c r="I17" s="210"/>
    </row>
    <row r="18" spans="1:9" ht="29.15" customHeight="1">
      <c r="B18" s="7"/>
      <c r="D18" s="161"/>
      <c r="I18" s="210"/>
    </row>
    <row r="19" spans="1:9" ht="36" customHeight="1">
      <c r="B19" s="513" t="s">
        <v>565</v>
      </c>
      <c r="C19" s="514"/>
      <c r="D19" s="161"/>
      <c r="I19" s="210"/>
    </row>
    <row r="20" spans="1:9" ht="36" customHeight="1">
      <c r="B20" s="515" t="s">
        <v>561</v>
      </c>
      <c r="C20" s="516"/>
      <c r="D20" s="161"/>
      <c r="I20" s="210"/>
    </row>
    <row r="21" spans="1:9" ht="46" customHeight="1">
      <c r="B21" s="515" t="s">
        <v>563</v>
      </c>
      <c r="C21" s="516"/>
      <c r="D21" s="161"/>
      <c r="I21" s="210"/>
    </row>
    <row r="22" spans="1:9" ht="47.15" customHeight="1">
      <c r="B22" s="515" t="s">
        <v>562</v>
      </c>
      <c r="C22" s="516"/>
      <c r="D22" s="161"/>
      <c r="I22" s="210"/>
    </row>
    <row r="23" spans="1:9" ht="80.150000000000006" customHeight="1">
      <c r="B23" s="509" t="s">
        <v>564</v>
      </c>
      <c r="C23" s="510"/>
      <c r="D23" s="161"/>
      <c r="I23" s="210"/>
    </row>
    <row r="24" spans="1:9" ht="30" customHeight="1">
      <c r="B24" s="7"/>
      <c r="D24" s="161"/>
      <c r="I24" s="210"/>
    </row>
    <row r="25" spans="1:9" ht="12.65" customHeight="1">
      <c r="D25" s="161"/>
      <c r="I25" s="210"/>
    </row>
    <row r="26" spans="1:9" ht="30" hidden="1" customHeight="1">
      <c r="B26" s="7"/>
      <c r="D26" s="161"/>
      <c r="I26" s="210"/>
    </row>
    <row r="27" spans="1:9" ht="30" hidden="1" customHeight="1">
      <c r="B27" s="7"/>
      <c r="D27" s="161"/>
      <c r="I27" s="210"/>
    </row>
    <row r="28" spans="1:9" ht="30" hidden="1" customHeight="1">
      <c r="B28" s="7"/>
      <c r="D28" s="161"/>
      <c r="I28" s="210"/>
    </row>
    <row r="29" spans="1:9" ht="30" hidden="1" customHeight="1">
      <c r="B29" s="7"/>
      <c r="D29" s="161"/>
      <c r="I29" s="210"/>
    </row>
    <row r="30" spans="1:9" ht="30" hidden="1" customHeight="1">
      <c r="B30" s="7"/>
      <c r="D30" s="161"/>
      <c r="I30" s="210"/>
    </row>
    <row r="31" spans="1:9" ht="30" hidden="1" customHeight="1">
      <c r="B31" s="7"/>
      <c r="D31" s="161"/>
      <c r="I31" s="210"/>
    </row>
    <row r="32" spans="1:9" ht="30" hidden="1" customHeight="1">
      <c r="B32" s="7"/>
      <c r="D32" s="161"/>
      <c r="I32" s="210"/>
    </row>
    <row r="33" spans="2:9" ht="30" hidden="1" customHeight="1">
      <c r="B33" s="7"/>
      <c r="D33" s="161"/>
      <c r="F33" s="214"/>
      <c r="G33" s="214"/>
      <c r="I33" s="210"/>
    </row>
    <row r="34" spans="2:9" ht="30" hidden="1" customHeight="1">
      <c r="B34" s="7"/>
      <c r="D34" s="161"/>
      <c r="I34" s="210"/>
    </row>
    <row r="35" spans="2:9" ht="30" hidden="1" customHeight="1">
      <c r="B35" s="7"/>
      <c r="D35" s="161"/>
      <c r="I35" s="210"/>
    </row>
    <row r="36" spans="2:9" ht="30" hidden="1" customHeight="1">
      <c r="B36" s="7"/>
      <c r="D36" s="161"/>
      <c r="I36" s="210"/>
    </row>
    <row r="37" spans="2:9" ht="30" hidden="1" customHeight="1">
      <c r="B37" s="7"/>
      <c r="D37" s="161"/>
      <c r="I37" s="210"/>
    </row>
    <row r="38" spans="2:9" ht="30" hidden="1" customHeight="1">
      <c r="B38" s="7"/>
      <c r="D38" s="161"/>
      <c r="I38" s="210"/>
    </row>
    <row r="39" spans="2:9" ht="30" hidden="1" customHeight="1">
      <c r="B39" s="7"/>
      <c r="D39" s="161"/>
      <c r="I39" s="210"/>
    </row>
    <row r="40" spans="2:9" ht="30" hidden="1" customHeight="1">
      <c r="B40" s="7"/>
      <c r="D40" s="161"/>
      <c r="I40" s="210"/>
    </row>
    <row r="41" spans="2:9" ht="52.5" hidden="1" customHeight="1">
      <c r="B41" s="7"/>
      <c r="D41" s="161"/>
      <c r="E41" s="107"/>
      <c r="F41" s="107"/>
      <c r="G41" s="107"/>
      <c r="H41" s="107"/>
      <c r="I41" s="210"/>
    </row>
    <row r="42" spans="2:9" ht="52.5" hidden="1" customHeight="1">
      <c r="B42" s="7"/>
      <c r="D42" s="161"/>
      <c r="E42" s="107"/>
      <c r="F42" s="107"/>
      <c r="G42" s="107"/>
      <c r="H42" s="107"/>
      <c r="I42" s="210"/>
    </row>
    <row r="43" spans="2:9" ht="52.5" hidden="1" customHeight="1">
      <c r="B43" s="7"/>
      <c r="D43" s="161"/>
      <c r="E43" s="107"/>
      <c r="F43" s="107"/>
      <c r="G43" s="107"/>
      <c r="H43" s="107"/>
      <c r="I43" s="210"/>
    </row>
    <row r="44" spans="2:9" ht="30" hidden="1" customHeight="1">
      <c r="B44" s="7"/>
      <c r="D44" s="161"/>
      <c r="I44" s="210"/>
    </row>
    <row r="45" spans="2:9" ht="30" hidden="1" customHeight="1">
      <c r="B45" s="7"/>
      <c r="D45" s="161"/>
      <c r="I45" s="210"/>
    </row>
    <row r="46" spans="2:9" ht="30" hidden="1" customHeight="1">
      <c r="B46" s="7"/>
      <c r="D46" s="161"/>
      <c r="I46" s="210"/>
    </row>
    <row r="47" spans="2:9" ht="30" hidden="1" customHeight="1">
      <c r="B47" s="7"/>
      <c r="D47" s="161"/>
      <c r="I47" s="210"/>
    </row>
    <row r="48" spans="2:9" ht="30" hidden="1" customHeight="1">
      <c r="B48" s="7"/>
      <c r="D48" s="161"/>
      <c r="I48" s="210"/>
    </row>
    <row r="49" spans="1:9" ht="30" hidden="1" customHeight="1">
      <c r="B49" s="7"/>
      <c r="D49" s="161"/>
      <c r="I49" s="210"/>
    </row>
    <row r="51" spans="1:9" ht="59.15" hidden="1" customHeight="1">
      <c r="A51" s="361"/>
      <c r="D51" s="161"/>
      <c r="I51" s="210"/>
    </row>
    <row r="52" spans="1:9" ht="15.5" hidden="1">
      <c r="A52" s="362"/>
      <c r="I52" s="210"/>
    </row>
    <row r="53" spans="1:9" ht="15.5" hidden="1">
      <c r="A53" s="362"/>
      <c r="I53" s="210"/>
    </row>
    <row r="54" spans="1:9" ht="15.5" hidden="1">
      <c r="A54" s="362"/>
      <c r="I54" s="210"/>
    </row>
    <row r="55" spans="1:9" ht="15.5" hidden="1">
      <c r="A55" s="363"/>
      <c r="B55" s="215"/>
      <c r="C55"/>
      <c r="I55" s="210"/>
    </row>
    <row r="56" spans="1:9" s="130" customFormat="1" ht="30" hidden="1" customHeight="1">
      <c r="A56" s="360"/>
      <c r="B56" s="7"/>
      <c r="C56" s="7"/>
      <c r="D56" s="161"/>
      <c r="E56" s="7"/>
      <c r="F56" s="216"/>
      <c r="G56" s="217"/>
      <c r="H56" s="217"/>
      <c r="I56" s="218"/>
    </row>
    <row r="57" spans="1:9" s="130" customFormat="1" ht="30" hidden="1" customHeight="1">
      <c r="A57" s="360"/>
      <c r="B57" s="7"/>
      <c r="C57" s="7"/>
      <c r="D57" s="161"/>
      <c r="E57" s="7"/>
      <c r="F57" s="7"/>
      <c r="G57" s="217"/>
      <c r="H57" s="217"/>
      <c r="I57" s="218"/>
    </row>
    <row r="58" spans="1:9" s="130" customFormat="1" ht="30" hidden="1" customHeight="1">
      <c r="A58" s="360"/>
      <c r="B58" s="7"/>
      <c r="C58" s="7"/>
      <c r="D58" s="161"/>
      <c r="E58" s="7"/>
      <c r="F58" s="219"/>
      <c r="G58" s="217"/>
      <c r="H58" s="217"/>
      <c r="I58" s="218"/>
    </row>
    <row r="59" spans="1:9" s="130" customFormat="1" ht="30" hidden="1" customHeight="1">
      <c r="A59" s="360"/>
      <c r="B59" s="7"/>
      <c r="C59" s="7"/>
      <c r="D59" s="161"/>
      <c r="E59" s="7"/>
      <c r="F59" s="217"/>
      <c r="G59" s="217"/>
      <c r="H59" s="217"/>
      <c r="I59" s="218"/>
    </row>
    <row r="60" spans="1:9" s="130" customFormat="1" ht="30" hidden="1" customHeight="1">
      <c r="A60" s="360"/>
      <c r="B60" s="7"/>
      <c r="C60" s="7"/>
      <c r="D60" s="161"/>
      <c r="E60" s="7"/>
      <c r="F60" s="217"/>
      <c r="G60" s="217"/>
      <c r="H60" s="217"/>
      <c r="I60" s="218"/>
    </row>
    <row r="61" spans="1:9" s="130" customFormat="1" ht="30" hidden="1" customHeight="1">
      <c r="A61" s="360"/>
      <c r="B61" s="7"/>
      <c r="C61" s="7"/>
      <c r="D61" s="161"/>
      <c r="E61" s="7"/>
      <c r="F61" s="217"/>
      <c r="G61" s="217"/>
      <c r="H61" s="217"/>
      <c r="I61" s="218"/>
    </row>
    <row r="62" spans="1:9" s="130" customFormat="1" ht="30" hidden="1" customHeight="1">
      <c r="A62" s="360"/>
      <c r="B62" s="7"/>
      <c r="C62" s="7"/>
      <c r="D62" s="161"/>
      <c r="E62" s="7"/>
      <c r="F62" s="217"/>
      <c r="G62" s="217"/>
      <c r="H62" s="217"/>
      <c r="I62" s="218"/>
    </row>
    <row r="63" spans="1:9" s="130" customFormat="1" ht="30" hidden="1" customHeight="1">
      <c r="A63" s="364"/>
      <c r="D63" s="161"/>
      <c r="E63" s="7"/>
      <c r="F63" s="217"/>
      <c r="G63" s="217"/>
      <c r="H63" s="217"/>
      <c r="I63" s="218"/>
    </row>
    <row r="64" spans="1:9" s="130" customFormat="1" ht="30" hidden="1" customHeight="1">
      <c r="A64" s="364"/>
      <c r="D64" s="220"/>
      <c r="E64" s="221"/>
      <c r="F64" s="222"/>
      <c r="G64" s="222"/>
      <c r="H64" s="222"/>
      <c r="I64" s="223"/>
    </row>
    <row r="65" spans="1:9" ht="14.5" hidden="1">
      <c r="A65" s="365"/>
      <c r="B65" s="107"/>
      <c r="C65" s="194"/>
      <c r="D65" s="194"/>
      <c r="E65" s="194"/>
      <c r="F65" s="194"/>
      <c r="G65" s="195"/>
      <c r="H65" s="196"/>
      <c r="I65" s="195"/>
    </row>
    <row r="66" spans="1:9" hidden="1">
      <c r="B66" s="7"/>
    </row>
    <row r="67" spans="1:9" hidden="1">
      <c r="B67" s="7"/>
    </row>
    <row r="68" spans="1:9" hidden="1">
      <c r="B68" s="7"/>
    </row>
    <row r="69" spans="1:9" hidden="1">
      <c r="B69" s="7"/>
    </row>
    <row r="70" spans="1:9" hidden="1">
      <c r="B70" s="7"/>
    </row>
    <row r="71" spans="1:9" hidden="1">
      <c r="B71" s="7"/>
    </row>
    <row r="72" spans="1:9" hidden="1">
      <c r="B72" s="7"/>
    </row>
    <row r="73" spans="1:9" hidden="1">
      <c r="B73" s="7"/>
    </row>
    <row r="74" spans="1:9" hidden="1">
      <c r="B74" s="7"/>
    </row>
    <row r="75" spans="1:9" hidden="1">
      <c r="B75" s="7"/>
    </row>
    <row r="76" spans="1:9" hidden="1">
      <c r="B76" s="7"/>
    </row>
    <row r="77" spans="1:9" hidden="1">
      <c r="B77" s="7"/>
    </row>
    <row r="78" spans="1:9" hidden="1">
      <c r="B78" s="7"/>
    </row>
    <row r="79" spans="1:9" hidden="1">
      <c r="B79" s="7"/>
    </row>
    <row r="80" spans="1:9" hidden="1">
      <c r="B80" s="7"/>
    </row>
    <row r="81" spans="2:2" hidden="1">
      <c r="B81" s="7"/>
    </row>
    <row r="82" spans="2:2" hidden="1">
      <c r="B82" s="7"/>
    </row>
    <row r="83" spans="2:2" hidden="1">
      <c r="B83" s="7"/>
    </row>
    <row r="84" spans="2:2" hidden="1">
      <c r="B84" s="7"/>
    </row>
    <row r="85" spans="2:2" hidden="1">
      <c r="B85" s="7"/>
    </row>
    <row r="86" spans="2:2" hidden="1">
      <c r="B86" s="7"/>
    </row>
    <row r="87" spans="2:2" hidden="1">
      <c r="B87" s="7"/>
    </row>
    <row r="88" spans="2:2" hidden="1">
      <c r="B88" s="7"/>
    </row>
    <row r="89" spans="2:2" hidden="1">
      <c r="B89" s="7"/>
    </row>
    <row r="90" spans="2:2" hidden="1">
      <c r="B90" s="7"/>
    </row>
    <row r="91" spans="2:2" hidden="1">
      <c r="B91" s="7"/>
    </row>
    <row r="92" spans="2:2" hidden="1">
      <c r="B92" s="7"/>
    </row>
    <row r="93" spans="2:2" hidden="1">
      <c r="B93" s="7"/>
    </row>
    <row r="94" spans="2:2" hidden="1">
      <c r="B94" s="7"/>
    </row>
    <row r="95" spans="2:2" hidden="1">
      <c r="B95" s="7"/>
    </row>
    <row r="96" spans="2:2" hidden="1">
      <c r="B96" s="7"/>
    </row>
    <row r="97" spans="2:2" hidden="1">
      <c r="B97" s="7"/>
    </row>
    <row r="98" spans="2:2" hidden="1">
      <c r="B98" s="7"/>
    </row>
    <row r="99" spans="2:2" hidden="1">
      <c r="B99" s="7"/>
    </row>
    <row r="100" spans="2:2" hidden="1">
      <c r="B100" s="7"/>
    </row>
    <row r="101" spans="2:2" hidden="1">
      <c r="B101" s="7"/>
    </row>
    <row r="102" spans="2:2" hidden="1">
      <c r="B102" s="7"/>
    </row>
    <row r="103" spans="2:2" hidden="1">
      <c r="B103" s="7"/>
    </row>
    <row r="104" spans="2:2" hidden="1">
      <c r="B104" s="7"/>
    </row>
    <row r="105" spans="2:2" hidden="1">
      <c r="B105" s="7"/>
    </row>
    <row r="106" spans="2:2" hidden="1">
      <c r="B106" s="7"/>
    </row>
    <row r="107" spans="2:2" hidden="1">
      <c r="B107" s="7"/>
    </row>
    <row r="108" spans="2:2" hidden="1">
      <c r="B108" s="7"/>
    </row>
    <row r="109" spans="2:2" hidden="1">
      <c r="B109" s="7"/>
    </row>
    <row r="110" spans="2:2" hidden="1">
      <c r="B110" s="7"/>
    </row>
    <row r="111" spans="2:2" hidden="1">
      <c r="B111" s="7"/>
    </row>
    <row r="112" spans="2:2" hidden="1">
      <c r="B112" s="7"/>
    </row>
    <row r="113" spans="2:2" hidden="1">
      <c r="B113" s="7"/>
    </row>
    <row r="114" spans="2:2" hidden="1">
      <c r="B114" s="7"/>
    </row>
    <row r="115" spans="2:2" hidden="1">
      <c r="B115" s="7"/>
    </row>
    <row r="116" spans="2:2" hidden="1">
      <c r="B116" s="7"/>
    </row>
    <row r="117" spans="2:2" hidden="1">
      <c r="B117" s="7"/>
    </row>
    <row r="118" spans="2:2" hidden="1">
      <c r="B118" s="7"/>
    </row>
    <row r="119" spans="2:2" hidden="1">
      <c r="B119" s="7"/>
    </row>
    <row r="120" spans="2:2" hidden="1">
      <c r="B120" s="7"/>
    </row>
    <row r="121" spans="2:2" hidden="1">
      <c r="B121" s="7"/>
    </row>
    <row r="122" spans="2:2" hidden="1">
      <c r="B122" s="7"/>
    </row>
    <row r="123" spans="2:2" hidden="1">
      <c r="B123" s="7"/>
    </row>
    <row r="124" spans="2:2" hidden="1">
      <c r="B124" s="7"/>
    </row>
    <row r="125" spans="2:2" hidden="1">
      <c r="B125" s="7"/>
    </row>
    <row r="126" spans="2:2" hidden="1">
      <c r="B126" s="7"/>
    </row>
    <row r="127" spans="2:2" hidden="1">
      <c r="B127" s="7"/>
    </row>
    <row r="128" spans="2:2" hidden="1">
      <c r="B128" s="7"/>
    </row>
    <row r="129" spans="2:2" hidden="1">
      <c r="B129" s="7"/>
    </row>
    <row r="130" spans="2:2" hidden="1">
      <c r="B130" s="7"/>
    </row>
    <row r="131" spans="2:2" hidden="1">
      <c r="B131" s="7"/>
    </row>
    <row r="132" spans="2:2" hidden="1">
      <c r="B132" s="7"/>
    </row>
    <row r="133" spans="2:2" hidden="1">
      <c r="B133" s="7"/>
    </row>
    <row r="134" spans="2:2" hidden="1">
      <c r="B134" s="7"/>
    </row>
    <row r="135" spans="2:2" hidden="1">
      <c r="B135" s="7"/>
    </row>
    <row r="136" spans="2:2" hidden="1">
      <c r="B136" s="7"/>
    </row>
    <row r="137" spans="2:2" hidden="1">
      <c r="B137" s="7"/>
    </row>
    <row r="138" spans="2:2" hidden="1">
      <c r="B138" s="7"/>
    </row>
    <row r="139" spans="2:2" hidden="1">
      <c r="B139" s="7"/>
    </row>
    <row r="140" spans="2:2" hidden="1">
      <c r="B140" s="7"/>
    </row>
    <row r="141" spans="2:2" hidden="1">
      <c r="B141" s="7"/>
    </row>
    <row r="142" spans="2:2" hidden="1">
      <c r="B142" s="7"/>
    </row>
    <row r="145" hidden="1"/>
    <row r="146" hidden="1"/>
    <row r="147" hidden="1"/>
    <row r="149" hidden="1"/>
  </sheetData>
  <sheetProtection algorithmName="SHA-512" hashValue="fcWQdhdX69mTao7BkXE/agrgjtXCuuJG3UGhiJKnDMPrGIe+eUr54v4oMrFaTiL6hLKy0C3gls+VZDttn/fvzA==" saltValue="Y9upcNZKYYeQ2rWvMwY7uw==" spinCount="100000" sheet="1" selectLockedCells="1"/>
  <protectedRanges>
    <protectedRange sqref="C11:C13 C45:C49 B6 C20 C25:C27 C33:C37 C15 C29 C31 C41:C43 C18" name="Range1"/>
    <protectedRange sqref="C5" name="Range1_1"/>
  </protectedRanges>
  <mergeCells count="6">
    <mergeCell ref="B23:C23"/>
    <mergeCell ref="B17:C17"/>
    <mergeCell ref="B19:C19"/>
    <mergeCell ref="B20:C20"/>
    <mergeCell ref="B21:C21"/>
    <mergeCell ref="B22:C22"/>
  </mergeCells>
  <conditionalFormatting sqref="B6:B7">
    <cfRule type="notContainsBlanks" dxfId="13" priority="1">
      <formula>LEN(TRIM(B6))&gt;0</formula>
    </cfRule>
  </conditionalFormatting>
  <conditionalFormatting sqref="B2:I2">
    <cfRule type="notContainsBlanks" dxfId="12" priority="2">
      <formula>LEN(TRIM(B2))&gt;0</formula>
    </cfRule>
  </conditionalFormatting>
  <conditionalFormatting sqref="C6">
    <cfRule type="containsText" dxfId="11" priority="3" operator="containsText" text="Sheet must be filled in">
      <formula>NOT(ISERROR(SEARCH("Sheet must be filled in",C6)))</formula>
    </cfRule>
    <cfRule type="containsText" dxfId="10" priority="4" operator="containsText" text="No Errors">
      <formula>NOT(ISERROR(SEARCH("No Errors",C6)))</formula>
    </cfRule>
  </conditionalFormatting>
  <dataValidations count="9">
    <dataValidation type="decimal" operator="greaterThanOrEqual" allowBlank="1" showInputMessage="1" showErrorMessage="1" sqref="C9" xr:uid="{8CB323D2-4156-4D0D-A1A2-97B3775E0583}">
      <formula1>0</formula1>
    </dataValidation>
    <dataValidation allowBlank="1" showErrorMessage="1" sqref="C15" xr:uid="{2EE3F0EF-4402-4867-9CAA-FBCF64F73FAC}"/>
    <dataValidation type="decimal" operator="greaterThanOrEqual" allowBlank="1" showErrorMessage="1" sqref="C11:C13 C29 C18 F58 C25:C26" xr:uid="{618ADE38-34CB-4CE7-AB92-B29FBEE40074}">
      <formula1>0</formula1>
    </dataValidation>
    <dataValidation type="decimal" operator="greaterThanOrEqual" allowBlank="1" showErrorMessage="1" promptTitle="INPUT SHEET" prompt="Enter a positive whole number" sqref="C31 C45:C49" xr:uid="{B1E318F3-58BF-413A-9534-8F78E3A32170}">
      <formula1>0</formula1>
    </dataValidation>
    <dataValidation type="decimal" operator="lessThanOrEqual" allowBlank="1" showInputMessage="1" showErrorMessage="1" prompt="Enter a whole negative figure. " sqref="C47" xr:uid="{DC3532C1-334A-4B35-B767-B17A79A32053}">
      <formula1>0</formula1>
    </dataValidation>
    <dataValidation type="whole" allowBlank="1" showInputMessage="1" showErrorMessage="1" prompt="Profit: +ve_x000a_Loss: -ve" sqref="C27" xr:uid="{8FF76F98-4EBA-47FD-8C8F-25F4DBFBF3CE}">
      <formula1>-100000000000000000</formula1>
      <formula2>10000000000000000</formula2>
    </dataValidation>
    <dataValidation type="whole" allowBlank="1" showInputMessage="1" showErrorMessage="1" prompt="Increase: +ve_x000a__x000a_Decrease: -ve" sqref="C33" xr:uid="{BDD9F67D-5F40-4AF3-B39B-FD54DD235B74}">
      <formula1>-10000000000</formula1>
      <formula2>100000000000</formula2>
    </dataValidation>
    <dataValidation type="whole" allowBlank="1" showInputMessage="1" showErrorMessage="1" prompt="Income: +ve _x000a__x000a_Expense: -ve" sqref="C36:C37" xr:uid="{E259FFB2-5A39-4180-8D1B-EF25402B1A37}">
      <formula1>-10000000000</formula1>
      <formula2>100000000000</formula2>
    </dataValidation>
    <dataValidation type="whole" allowBlank="1" showInputMessage="1" showErrorMessage="1" prompt="Gain: +ve_x000a__x000a_Loss: -ve" sqref="C34:C35" xr:uid="{C50FDFD2-0EBE-4851-AF49-8D49509050EF}">
      <formula1>-10000000000</formula1>
      <formula2>100000000000</formula2>
    </dataValidation>
  </dataValidations>
  <pageMargins left="0.7" right="0.7" top="0.75" bottom="0.75" header="0.3" footer="0.3"/>
  <ignoredErrors>
    <ignoredError sqref="C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CAE9D-D14F-439F-BC41-E9D8F8A56BCC}">
  <sheetPr>
    <tabColor rgb="FF001038"/>
  </sheetPr>
  <dimension ref="A1:J143"/>
  <sheetViews>
    <sheetView zoomScale="110" zoomScaleNormal="110" workbookViewId="0">
      <selection activeCell="D46" sqref="D46:D50"/>
    </sheetView>
  </sheetViews>
  <sheetFormatPr defaultColWidth="0" defaultRowHeight="13.5" zeroHeight="1"/>
  <cols>
    <col min="1" max="1" width="6.54296875" style="391" customWidth="1"/>
    <col min="2" max="2" width="22.6328125" style="381" hidden="1" customWidth="1"/>
    <col min="3" max="3" width="88.81640625" style="8" customWidth="1"/>
    <col min="4" max="4" width="25.81640625" style="7" customWidth="1"/>
    <col min="5" max="5" width="14.81640625" style="7" customWidth="1"/>
    <col min="6" max="6" width="7" style="7" customWidth="1"/>
    <col min="7" max="8" width="6.54296875" style="7" customWidth="1"/>
    <col min="9" max="9" width="10.81640625" style="7" customWidth="1"/>
    <col min="10" max="10" width="6.54296875" style="7" customWidth="1"/>
    <col min="11" max="16384" width="0" style="7" hidden="1"/>
  </cols>
  <sheetData>
    <row r="1" spans="1:10">
      <c r="A1" s="387"/>
      <c r="B1" s="380"/>
      <c r="C1" s="205"/>
      <c r="D1" s="204"/>
      <c r="E1" s="204"/>
      <c r="F1" s="204"/>
      <c r="G1" s="204"/>
      <c r="H1" s="204"/>
      <c r="I1" s="204"/>
      <c r="J1" s="206"/>
    </row>
    <row r="2" spans="1:10" ht="21">
      <c r="A2" s="388"/>
      <c r="C2" s="323" t="str">
        <f>IF(OR('Cover Sheet'!C12='Cover Sheet'!C25, 'Cover Sheet'!C12='Cover Sheet'!C23, 'Cover Sheet'!C12='Cover Sheet'!C22), "", "This sheet does not apply to this entity.")</f>
        <v/>
      </c>
      <c r="D2" s="208"/>
      <c r="E2" s="208"/>
      <c r="F2" s="208"/>
      <c r="G2" s="208"/>
      <c r="H2" s="208"/>
      <c r="I2" s="208"/>
      <c r="J2" s="209"/>
    </row>
    <row r="3" spans="1:10">
      <c r="A3" s="388"/>
      <c r="J3" s="210"/>
    </row>
    <row r="4" spans="1:10" ht="18.5">
      <c r="A4" s="388"/>
      <c r="C4" s="300" t="s">
        <v>426</v>
      </c>
      <c r="E4" s="211"/>
      <c r="J4" s="210"/>
    </row>
    <row r="5" spans="1:10" ht="15.5">
      <c r="A5" s="389"/>
      <c r="B5" s="382"/>
      <c r="C5" s="314">
        <f>'Cover Sheet'!$C$14</f>
        <v>0</v>
      </c>
      <c r="D5" s="161"/>
      <c r="E5" s="161"/>
      <c r="J5" s="210"/>
    </row>
    <row r="6" spans="1:10" ht="21">
      <c r="A6" s="388"/>
      <c r="C6" s="212"/>
      <c r="D6" s="233"/>
      <c r="E6" s="213"/>
      <c r="J6" s="210"/>
    </row>
    <row r="7" spans="1:10" ht="21">
      <c r="A7" s="388"/>
      <c r="C7" s="212"/>
      <c r="D7" s="397" t="s">
        <v>3</v>
      </c>
      <c r="E7" s="213"/>
      <c r="F7" s="161"/>
      <c r="J7" s="210"/>
    </row>
    <row r="8" spans="1:10">
      <c r="A8" s="388"/>
      <c r="D8" s="398" t="s">
        <v>98</v>
      </c>
      <c r="J8" s="210"/>
    </row>
    <row r="9" spans="1:10" ht="15.5">
      <c r="A9" s="521"/>
      <c r="B9" s="383"/>
      <c r="C9" s="124" t="s">
        <v>99</v>
      </c>
      <c r="D9" s="522"/>
      <c r="J9" s="210"/>
    </row>
    <row r="10" spans="1:10" ht="15.5">
      <c r="A10" s="521"/>
      <c r="B10" s="383"/>
      <c r="C10" s="123" t="s">
        <v>100</v>
      </c>
      <c r="D10" s="523"/>
      <c r="J10" s="210"/>
    </row>
    <row r="11" spans="1:10" ht="15.5">
      <c r="A11" s="390">
        <v>1</v>
      </c>
      <c r="B11" s="383" t="s">
        <v>581</v>
      </c>
      <c r="C11" s="126" t="s">
        <v>101</v>
      </c>
      <c r="D11" s="346"/>
      <c r="E11" s="161" t="str">
        <f>IF(AND(OR('Cover Sheet'!$C$12='Cover Sheet'!$C$25, 'Cover Sheet'!$C$12='Cover Sheet'!$C$23, 'Cover Sheet'!$C$12='Cover Sheet'!$C$22), ISBLANK('Financial Data Sheet'!D11)), "Please fill in", "")</f>
        <v>Please fill in</v>
      </c>
      <c r="J11" s="210"/>
    </row>
    <row r="12" spans="1:10" ht="15.5">
      <c r="A12" s="390">
        <v>2</v>
      </c>
      <c r="B12" s="383" t="s">
        <v>581</v>
      </c>
      <c r="C12" s="119" t="s">
        <v>102</v>
      </c>
      <c r="D12" s="346"/>
      <c r="E12" s="161" t="str">
        <f>IF(AND(OR('Cover Sheet'!$C$12='Cover Sheet'!$C$25, 'Cover Sheet'!$C$12='Cover Sheet'!$C$23, 'Cover Sheet'!$C$12='Cover Sheet'!$C$22), ISBLANK('Financial Data Sheet'!D12)), "Please fill in", "")</f>
        <v>Please fill in</v>
      </c>
      <c r="F12" s="161"/>
      <c r="J12" s="210"/>
    </row>
    <row r="13" spans="1:10" ht="15.5">
      <c r="A13" s="390">
        <v>3</v>
      </c>
      <c r="B13" s="383" t="s">
        <v>581</v>
      </c>
      <c r="C13" s="119" t="s">
        <v>103</v>
      </c>
      <c r="D13" s="346"/>
      <c r="E13" s="161" t="str">
        <f>IF(AND(OR('Cover Sheet'!$C$12='Cover Sheet'!$C$25, 'Cover Sheet'!$C$12='Cover Sheet'!$C$23, 'Cover Sheet'!$C$12='Cover Sheet'!$C$22), ISBLANK('Financial Data Sheet'!D13)), "Please fill in", "")</f>
        <v>Please fill in</v>
      </c>
      <c r="J13" s="210"/>
    </row>
    <row r="14" spans="1:10" ht="15.5">
      <c r="A14" s="390">
        <v>4</v>
      </c>
      <c r="B14" s="383" t="s">
        <v>581</v>
      </c>
      <c r="C14" s="119" t="s">
        <v>104</v>
      </c>
      <c r="D14" s="346"/>
      <c r="E14" s="161" t="str">
        <f>IF(AND(OR('Cover Sheet'!$C$12='Cover Sheet'!$C$25, 'Cover Sheet'!$C$12='Cover Sheet'!$C$23, 'Cover Sheet'!$C$12='Cover Sheet'!$C$22), ISBLANK('Financial Data Sheet'!D14)), "Please fill in", "")</f>
        <v>Please fill in</v>
      </c>
      <c r="J14" s="210"/>
    </row>
    <row r="15" spans="1:10" ht="15.5">
      <c r="A15" s="390">
        <v>5</v>
      </c>
      <c r="B15" s="383" t="s">
        <v>581</v>
      </c>
      <c r="C15" s="127" t="s">
        <v>416</v>
      </c>
      <c r="D15" s="347">
        <f>$D$11+$D$12+$D$13+$D$14</f>
        <v>0</v>
      </c>
      <c r="E15" s="161"/>
      <c r="J15" s="210"/>
    </row>
    <row r="16" spans="1:10" ht="15.5">
      <c r="A16" s="390">
        <v>6</v>
      </c>
      <c r="B16" s="383" t="s">
        <v>581</v>
      </c>
      <c r="C16" s="119" t="s">
        <v>105</v>
      </c>
      <c r="D16" s="346"/>
      <c r="E16" s="161" t="str">
        <f>IF(AND(OR('Cover Sheet'!$C$12='Cover Sheet'!$C$25, 'Cover Sheet'!$C$12='Cover Sheet'!$C$23, 'Cover Sheet'!$C$12='Cover Sheet'!$C$22), ISBLANK('Financial Data Sheet'!D16)), "Please fill in", "")</f>
        <v>Please fill in</v>
      </c>
      <c r="J16" s="210"/>
    </row>
    <row r="17" spans="1:10" ht="15.5">
      <c r="A17" s="390">
        <v>7</v>
      </c>
      <c r="B17" s="383" t="s">
        <v>581</v>
      </c>
      <c r="C17" s="224" t="s">
        <v>106</v>
      </c>
      <c r="D17" s="346"/>
      <c r="E17" s="161" t="str">
        <f>IF(AND(OR('Cover Sheet'!$C$12='Cover Sheet'!$C$25, 'Cover Sheet'!$C$12='Cover Sheet'!$C$23, 'Cover Sheet'!$C$12='Cover Sheet'!$C$22), ISBLANK('Financial Data Sheet'!D17)), "Please fill in", "")</f>
        <v>Please fill in</v>
      </c>
      <c r="J17" s="210"/>
    </row>
    <row r="18" spans="1:10" ht="15.5">
      <c r="A18" s="390">
        <v>8</v>
      </c>
      <c r="B18" s="383"/>
      <c r="C18" s="121" t="s">
        <v>107</v>
      </c>
      <c r="D18" s="347">
        <f>$D$15+$D$16+$D$17</f>
        <v>0</v>
      </c>
      <c r="E18" s="161"/>
      <c r="J18" s="210"/>
    </row>
    <row r="19" spans="1:10" ht="15.5">
      <c r="A19" s="390"/>
      <c r="B19" s="383"/>
      <c r="C19" s="517" t="s">
        <v>109</v>
      </c>
      <c r="D19" s="518"/>
      <c r="E19" s="161"/>
      <c r="J19" s="210"/>
    </row>
    <row r="20" spans="1:10" ht="15.5">
      <c r="A20" s="390">
        <v>9</v>
      </c>
      <c r="B20" s="383" t="s">
        <v>109</v>
      </c>
      <c r="C20" s="122" t="s">
        <v>110</v>
      </c>
      <c r="D20" s="346"/>
      <c r="E20" s="161" t="str">
        <f>IF(AND(OR('Cover Sheet'!$C$12='Cover Sheet'!$C$25, 'Cover Sheet'!$C$12='Cover Sheet'!$C$23, 'Cover Sheet'!$C$12='Cover Sheet'!$C$22), ISBLANK('Financial Data Sheet'!D20)), "Please fill in", "")</f>
        <v>Please fill in</v>
      </c>
      <c r="J20" s="210"/>
    </row>
    <row r="21" spans="1:10" ht="15.5">
      <c r="A21" s="390">
        <v>10</v>
      </c>
      <c r="B21" s="383" t="s">
        <v>109</v>
      </c>
      <c r="C21" s="122" t="s">
        <v>111</v>
      </c>
      <c r="D21" s="346"/>
      <c r="E21" s="161" t="str">
        <f>IF(AND(OR('Cover Sheet'!$C$12='Cover Sheet'!$C$25, 'Cover Sheet'!$C$12='Cover Sheet'!$C$23, 'Cover Sheet'!$C$12='Cover Sheet'!$C$22), ISBLANK('Financial Data Sheet'!D21)), "Please fill in", "")</f>
        <v>Please fill in</v>
      </c>
      <c r="J21" s="210"/>
    </row>
    <row r="22" spans="1:10" ht="15.5">
      <c r="A22" s="390">
        <v>11</v>
      </c>
      <c r="B22" s="383" t="s">
        <v>109</v>
      </c>
      <c r="C22" s="125" t="s">
        <v>112</v>
      </c>
      <c r="D22" s="347">
        <f>SUM($D$20:$D$21)</f>
        <v>0</v>
      </c>
      <c r="E22" s="161"/>
      <c r="J22" s="210"/>
    </row>
    <row r="23" spans="1:10" ht="15.5">
      <c r="A23" s="390">
        <v>12</v>
      </c>
      <c r="B23" s="383"/>
      <c r="C23" s="125" t="s">
        <v>113</v>
      </c>
      <c r="D23" s="347">
        <f>$D$18-$D$22</f>
        <v>0</v>
      </c>
      <c r="E23" s="161"/>
      <c r="J23" s="210"/>
    </row>
    <row r="24" spans="1:10" ht="15.5">
      <c r="A24" s="390">
        <v>13</v>
      </c>
      <c r="B24" s="383"/>
      <c r="C24" s="118" t="s">
        <v>114</v>
      </c>
      <c r="D24" s="346"/>
      <c r="E24" s="161" t="str">
        <f>IF(AND(OR('Cover Sheet'!$C$12='Cover Sheet'!$C$25, 'Cover Sheet'!$C$12='Cover Sheet'!$C$23, 'Cover Sheet'!$C$12='Cover Sheet'!$C$22), ISBLANK('Financial Data Sheet'!D24)), "Please fill in", "")</f>
        <v>Please fill in</v>
      </c>
      <c r="J24" s="210"/>
    </row>
    <row r="25" spans="1:10" ht="15.5">
      <c r="A25" s="390">
        <v>14</v>
      </c>
      <c r="B25" s="383"/>
      <c r="C25" s="201" t="s">
        <v>115</v>
      </c>
      <c r="D25" s="347">
        <f>$D$23-$D$24</f>
        <v>0</v>
      </c>
      <c r="E25" s="161"/>
      <c r="J25" s="210"/>
    </row>
    <row r="26" spans="1:10" ht="15.5">
      <c r="A26" s="390">
        <v>15</v>
      </c>
      <c r="B26" s="383"/>
      <c r="C26" s="200" t="s">
        <v>116</v>
      </c>
      <c r="D26" s="346"/>
      <c r="E26" s="161" t="str">
        <f>IF(AND(OR('Cover Sheet'!$C$12='Cover Sheet'!$C$25, 'Cover Sheet'!$C$12='Cover Sheet'!$C$23, 'Cover Sheet'!$C$12='Cover Sheet'!$C$22), ISBLANK('Financial Data Sheet'!D26)), "Please fill in", "")</f>
        <v>Please fill in</v>
      </c>
      <c r="J26" s="210"/>
    </row>
    <row r="27" spans="1:10" ht="15.5">
      <c r="A27" s="390">
        <v>16</v>
      </c>
      <c r="B27" s="383"/>
      <c r="C27" s="200" t="s">
        <v>117</v>
      </c>
      <c r="D27" s="346"/>
      <c r="E27" s="161" t="str">
        <f>IF(AND(OR('Cover Sheet'!$C$12='Cover Sheet'!$C$25, 'Cover Sheet'!$C$12='Cover Sheet'!$C$23, 'Cover Sheet'!$C$12='Cover Sheet'!$C$22), ISBLANK('Financial Data Sheet'!D27)), "Please fill in", "")</f>
        <v>Please fill in</v>
      </c>
      <c r="J27" s="210"/>
    </row>
    <row r="28" spans="1:10" ht="15.5">
      <c r="A28" s="390">
        <v>17</v>
      </c>
      <c r="B28" s="383"/>
      <c r="C28" s="200" t="s">
        <v>118</v>
      </c>
      <c r="D28" s="346"/>
      <c r="E28" s="161" t="str">
        <f>IF(AND(OR('Cover Sheet'!$C$12='Cover Sheet'!$C$25, 'Cover Sheet'!$C$12='Cover Sheet'!$C$23, 'Cover Sheet'!$C$12='Cover Sheet'!$C$22), ISBLANK('Financial Data Sheet'!D28)), "Please fill in", "")</f>
        <v>Please fill in</v>
      </c>
      <c r="J28" s="210"/>
    </row>
    <row r="29" spans="1:10" ht="15.5">
      <c r="A29" s="390">
        <v>18</v>
      </c>
      <c r="B29" s="383"/>
      <c r="C29" s="125" t="s">
        <v>119</v>
      </c>
      <c r="D29" s="347">
        <f>$D$25+$D$26-$D$27+$D$28</f>
        <v>0</v>
      </c>
      <c r="E29" s="161"/>
      <c r="J29" s="210"/>
    </row>
    <row r="30" spans="1:10" ht="15.5">
      <c r="A30" s="390">
        <v>19</v>
      </c>
      <c r="B30" s="383"/>
      <c r="C30" s="118" t="s">
        <v>120</v>
      </c>
      <c r="D30" s="346"/>
      <c r="E30" s="161" t="str">
        <f>IF(AND(OR('Cover Sheet'!$C$12='Cover Sheet'!$C$25, 'Cover Sheet'!$C$12='Cover Sheet'!$C$23, 'Cover Sheet'!$C$12='Cover Sheet'!$C$22), ISBLANK('Financial Data Sheet'!D30)), "Please fill in", "")</f>
        <v>Please fill in</v>
      </c>
      <c r="J30" s="210"/>
    </row>
    <row r="31" spans="1:10" ht="15.5">
      <c r="A31" s="390">
        <v>20</v>
      </c>
      <c r="B31" s="383"/>
      <c r="C31" s="125" t="s">
        <v>121</v>
      </c>
      <c r="D31" s="347">
        <f>$D$29-$D$30</f>
        <v>0</v>
      </c>
      <c r="E31" s="161"/>
      <c r="J31" s="210"/>
    </row>
    <row r="32" spans="1:10" ht="31">
      <c r="A32" s="390">
        <v>21</v>
      </c>
      <c r="B32" s="383"/>
      <c r="C32" s="197" t="s">
        <v>122</v>
      </c>
      <c r="D32" s="346"/>
      <c r="E32" s="161" t="str">
        <f>IF(AND(OR('Cover Sheet'!$C$12='Cover Sheet'!$C$25, 'Cover Sheet'!$C$12='Cover Sheet'!$C$23, 'Cover Sheet'!$C$12='Cover Sheet'!$C$22), ISBLANK('Financial Data Sheet'!D32)), "Please fill in", "")</f>
        <v>Please fill in</v>
      </c>
      <c r="J32" s="210"/>
    </row>
    <row r="33" spans="1:10" ht="15.5">
      <c r="A33" s="390"/>
      <c r="B33" s="383"/>
      <c r="C33" s="524" t="s">
        <v>123</v>
      </c>
      <c r="D33" s="525"/>
      <c r="E33" s="161"/>
      <c r="J33" s="210"/>
    </row>
    <row r="34" spans="1:10" ht="15.5">
      <c r="A34" s="390">
        <v>22</v>
      </c>
      <c r="B34" s="383" t="s">
        <v>123</v>
      </c>
      <c r="C34" s="128" t="s">
        <v>124</v>
      </c>
      <c r="D34" s="346"/>
      <c r="E34" s="161" t="str">
        <f>IF(AND(OR('Cover Sheet'!$C$12='Cover Sheet'!$C$25, 'Cover Sheet'!$C$12='Cover Sheet'!$C$23, 'Cover Sheet'!$C$12='Cover Sheet'!$C$22), ISBLANK('Financial Data Sheet'!D34)), "Please fill in", "")</f>
        <v>Please fill in</v>
      </c>
      <c r="G34" s="214"/>
      <c r="H34" s="214"/>
      <c r="J34" s="210"/>
    </row>
    <row r="35" spans="1:10" ht="15.5">
      <c r="A35" s="390">
        <v>23</v>
      </c>
      <c r="B35" s="383" t="s">
        <v>123</v>
      </c>
      <c r="C35" s="128" t="s">
        <v>125</v>
      </c>
      <c r="D35" s="346"/>
      <c r="E35" s="161" t="str">
        <f>IF(AND(OR('Cover Sheet'!$C$12='Cover Sheet'!$C$25, 'Cover Sheet'!$C$12='Cover Sheet'!$C$23, 'Cover Sheet'!$C$12='Cover Sheet'!$C$22), ISBLANK('Financial Data Sheet'!D35)), "Please fill in", "")</f>
        <v>Please fill in</v>
      </c>
      <c r="J35" s="210"/>
    </row>
    <row r="36" spans="1:10" ht="15.5">
      <c r="A36" s="390">
        <v>24</v>
      </c>
      <c r="B36" s="383" t="s">
        <v>123</v>
      </c>
      <c r="C36" s="128" t="s">
        <v>574</v>
      </c>
      <c r="D36" s="346"/>
      <c r="E36" s="161" t="str">
        <f>IF(AND(OR('Cover Sheet'!$C$12='Cover Sheet'!$C$25, 'Cover Sheet'!$C$12='Cover Sheet'!$C$23, 'Cover Sheet'!$C$12='Cover Sheet'!$C$22), ISBLANK('Financial Data Sheet'!D36)), "Please fill in", "")</f>
        <v>Please fill in</v>
      </c>
      <c r="J36" s="210"/>
    </row>
    <row r="37" spans="1:10" ht="15.5">
      <c r="A37" s="390">
        <v>25</v>
      </c>
      <c r="B37" s="383" t="s">
        <v>123</v>
      </c>
      <c r="C37" s="128" t="s">
        <v>126</v>
      </c>
      <c r="D37" s="346"/>
      <c r="E37" s="161" t="str">
        <f>IF(AND(OR('Cover Sheet'!$C$12='Cover Sheet'!$C$25, 'Cover Sheet'!$C$12='Cover Sheet'!$C$23, 'Cover Sheet'!$C$12='Cover Sheet'!$C$22), ISBLANK('Financial Data Sheet'!D37)), "Please fill in", "")</f>
        <v>Please fill in</v>
      </c>
      <c r="J37" s="210"/>
    </row>
    <row r="38" spans="1:10" ht="15.5">
      <c r="A38" s="390">
        <v>26</v>
      </c>
      <c r="B38" s="383" t="s">
        <v>123</v>
      </c>
      <c r="C38" s="128" t="s">
        <v>127</v>
      </c>
      <c r="D38" s="346"/>
      <c r="E38" s="161" t="str">
        <f>IF(AND(OR('Cover Sheet'!$C$12='Cover Sheet'!$C$25, 'Cover Sheet'!$C$12='Cover Sheet'!$C$23, 'Cover Sheet'!$C$12='Cover Sheet'!$C$22), ISBLANK('Financial Data Sheet'!D38)), "Please fill in", "")</f>
        <v>Please fill in</v>
      </c>
      <c r="J38" s="210"/>
    </row>
    <row r="39" spans="1:10" ht="15.5">
      <c r="A39" s="390">
        <v>27</v>
      </c>
      <c r="B39" s="383" t="s">
        <v>123</v>
      </c>
      <c r="C39" s="129" t="s">
        <v>128</v>
      </c>
      <c r="D39" s="347">
        <f>$D$34+$D$35+$D$36+$D$37+$D$38</f>
        <v>0</v>
      </c>
      <c r="E39" s="161"/>
      <c r="J39" s="210"/>
    </row>
    <row r="40" spans="1:10" ht="15.5">
      <c r="A40" s="390">
        <v>28</v>
      </c>
      <c r="B40" s="383"/>
      <c r="C40" s="125" t="s">
        <v>129</v>
      </c>
      <c r="D40" s="347">
        <f>$D$31+$D$39</f>
        <v>0</v>
      </c>
      <c r="E40" s="161"/>
      <c r="J40" s="210"/>
    </row>
    <row r="41" spans="1:10" ht="15.5">
      <c r="A41" s="390"/>
      <c r="B41" s="383"/>
      <c r="C41" s="517" t="s">
        <v>131</v>
      </c>
      <c r="D41" s="518"/>
      <c r="E41" s="161"/>
      <c r="J41" s="210"/>
    </row>
    <row r="42" spans="1:10" ht="15.5">
      <c r="A42" s="390">
        <v>29</v>
      </c>
      <c r="B42" s="383" t="s">
        <v>130</v>
      </c>
      <c r="C42" s="118" t="s">
        <v>132</v>
      </c>
      <c r="D42" s="348"/>
      <c r="E42" s="161" t="str">
        <f>IF(AND(OR('Cover Sheet'!$C$12='Cover Sheet'!$C$25, 'Cover Sheet'!$C$12='Cover Sheet'!$C$23, 'Cover Sheet'!$C$12='Cover Sheet'!$C$22), ISBLANK('Financial Data Sheet'!D42)), "Please fill in", "")</f>
        <v>Please fill in</v>
      </c>
      <c r="F42" s="107"/>
      <c r="G42" s="107"/>
      <c r="H42" s="107"/>
      <c r="I42" s="107"/>
      <c r="J42" s="210"/>
    </row>
    <row r="43" spans="1:10" ht="15.5">
      <c r="A43" s="390">
        <v>30</v>
      </c>
      <c r="B43" s="383" t="s">
        <v>130</v>
      </c>
      <c r="C43" s="118" t="s">
        <v>133</v>
      </c>
      <c r="D43" s="349"/>
      <c r="E43" s="161" t="str">
        <f>IF(AND(OR('Cover Sheet'!$C$12='Cover Sheet'!$C$25, 'Cover Sheet'!$C$12='Cover Sheet'!$C$23, 'Cover Sheet'!$C$12='Cover Sheet'!$C$22), ISBLANK('Financial Data Sheet'!D43)), "Please fill in", "")</f>
        <v>Please fill in</v>
      </c>
      <c r="F43" s="107"/>
      <c r="G43" s="107"/>
      <c r="H43" s="107"/>
      <c r="I43" s="107"/>
      <c r="J43" s="210"/>
    </row>
    <row r="44" spans="1:10" ht="15.5">
      <c r="A44" s="390">
        <v>31</v>
      </c>
      <c r="B44" s="383" t="s">
        <v>130</v>
      </c>
      <c r="C44" s="118" t="s">
        <v>134</v>
      </c>
      <c r="D44" s="349"/>
      <c r="E44" s="161" t="str">
        <f>IF(AND(OR('Cover Sheet'!$C$12='Cover Sheet'!$C$25, 'Cover Sheet'!$C$12='Cover Sheet'!$C$23, 'Cover Sheet'!$C$12='Cover Sheet'!$C$22), ISBLANK('Financial Data Sheet'!D44)), "Please fill in", "")</f>
        <v>Please fill in</v>
      </c>
      <c r="F44" s="107"/>
      <c r="G44" s="107"/>
      <c r="H44" s="107"/>
      <c r="I44" s="107"/>
      <c r="J44" s="210"/>
    </row>
    <row r="45" spans="1:10" ht="15.5">
      <c r="A45" s="390"/>
      <c r="B45" s="383"/>
      <c r="C45" s="519" t="s">
        <v>136</v>
      </c>
      <c r="D45" s="520"/>
      <c r="E45" s="161"/>
      <c r="J45" s="210"/>
    </row>
    <row r="46" spans="1:10" ht="15.5">
      <c r="A46" s="390">
        <v>32</v>
      </c>
      <c r="B46" s="383" t="s">
        <v>135</v>
      </c>
      <c r="C46" s="120" t="s">
        <v>137</v>
      </c>
      <c r="D46" s="346"/>
      <c r="E46" s="161" t="str">
        <f>IF(AND(OR('Cover Sheet'!$C$12='Cover Sheet'!$C$25, 'Cover Sheet'!$C$12='Cover Sheet'!$C$23, 'Cover Sheet'!$C$12='Cover Sheet'!$C$22), ISBLANK('Financial Data Sheet'!D46)), "Please fill in", "")</f>
        <v>Please fill in</v>
      </c>
      <c r="J46" s="210"/>
    </row>
    <row r="47" spans="1:10" ht="15.5">
      <c r="A47" s="390">
        <v>33</v>
      </c>
      <c r="B47" s="383" t="s">
        <v>135</v>
      </c>
      <c r="C47" s="122" t="s">
        <v>138</v>
      </c>
      <c r="D47" s="346"/>
      <c r="E47" s="161" t="str">
        <f>IF(AND(OR('Cover Sheet'!$C$12='Cover Sheet'!$C$25, 'Cover Sheet'!$C$12='Cover Sheet'!$C$23, 'Cover Sheet'!$C$12='Cover Sheet'!$C$22), ISBLANK('Financial Data Sheet'!D47)), "Please fill in", "")</f>
        <v>Please fill in</v>
      </c>
      <c r="J47" s="210"/>
    </row>
    <row r="48" spans="1:10" ht="15.5">
      <c r="A48" s="390">
        <v>34</v>
      </c>
      <c r="B48" s="383"/>
      <c r="C48" s="118" t="s">
        <v>108</v>
      </c>
      <c r="D48" s="346"/>
      <c r="E48" s="161" t="str">
        <f>IF(AND(OR('Cover Sheet'!$C$12='Cover Sheet'!$C$25, 'Cover Sheet'!$C$12='Cover Sheet'!$C$23, 'Cover Sheet'!$C$12='Cover Sheet'!$C$22), ISBLANK('Financial Data Sheet'!D48)), "Please fill in", "")</f>
        <v>Please fill in</v>
      </c>
      <c r="J48" s="210"/>
    </row>
    <row r="49" spans="1:10" ht="15.5">
      <c r="A49" s="390">
        <v>35</v>
      </c>
      <c r="B49" s="383"/>
      <c r="C49" s="118" t="s">
        <v>139</v>
      </c>
      <c r="D49" s="346"/>
      <c r="E49" s="161" t="str">
        <f>IF(AND(OR('Cover Sheet'!$C$12='Cover Sheet'!$C$25, 'Cover Sheet'!$C$12='Cover Sheet'!$C$23, 'Cover Sheet'!$C$12='Cover Sheet'!$C$22), ISBLANK('Financial Data Sheet'!D49)), "Please fill in", "")</f>
        <v>Please fill in</v>
      </c>
      <c r="J49" s="210"/>
    </row>
    <row r="50" spans="1:10" ht="15.5">
      <c r="A50" s="390">
        <v>36</v>
      </c>
      <c r="B50" s="383"/>
      <c r="C50" s="118" t="s">
        <v>140</v>
      </c>
      <c r="D50" s="346"/>
      <c r="E50" s="161" t="str">
        <f>IF(AND(OR('Cover Sheet'!$C$12='Cover Sheet'!$C$25, 'Cover Sheet'!$C$12='Cover Sheet'!$C$23, 'Cover Sheet'!$C$12='Cover Sheet'!$C$22), ISBLANK('Financial Data Sheet'!D50)), "Please fill in", "")</f>
        <v>Please fill in</v>
      </c>
      <c r="J50" s="210"/>
    </row>
    <row r="51" spans="1:10"/>
    <row r="52" spans="1:10" ht="15.5" hidden="1">
      <c r="A52" s="392"/>
      <c r="B52" s="384"/>
      <c r="E52" s="161"/>
      <c r="J52" s="210"/>
    </row>
    <row r="53" spans="1:10" ht="15.5" hidden="1">
      <c r="A53" s="393"/>
      <c r="B53" s="384"/>
      <c r="J53" s="210"/>
    </row>
    <row r="54" spans="1:10" ht="15.5" hidden="1">
      <c r="A54" s="393"/>
      <c r="B54" s="384"/>
      <c r="J54" s="210"/>
    </row>
    <row r="55" spans="1:10" ht="15.5" hidden="1">
      <c r="A55" s="393"/>
      <c r="B55" s="384"/>
      <c r="J55" s="210"/>
    </row>
    <row r="56" spans="1:10" ht="15.5" hidden="1">
      <c r="A56" s="394"/>
      <c r="B56" s="385"/>
      <c r="C56" s="215"/>
      <c r="D56"/>
      <c r="J56" s="210"/>
    </row>
    <row r="57" spans="1:10" s="130" customFormat="1" ht="15.5" hidden="1">
      <c r="A57" s="391"/>
      <c r="B57" s="381"/>
      <c r="C57" s="7"/>
      <c r="D57" s="7"/>
      <c r="E57" s="161"/>
      <c r="F57" s="7"/>
      <c r="G57" s="216"/>
      <c r="H57" s="217"/>
      <c r="I57" s="217"/>
      <c r="J57" s="218"/>
    </row>
    <row r="58" spans="1:10" s="130" customFormat="1" ht="15.5" hidden="1">
      <c r="A58" s="391"/>
      <c r="B58" s="381"/>
      <c r="C58" s="7"/>
      <c r="D58" s="7"/>
      <c r="E58" s="161"/>
      <c r="F58" s="7"/>
      <c r="G58" s="7"/>
      <c r="H58" s="217"/>
      <c r="I58" s="217"/>
      <c r="J58" s="218"/>
    </row>
    <row r="59" spans="1:10" s="130" customFormat="1" ht="15.5" hidden="1">
      <c r="A59" s="391"/>
      <c r="B59" s="381"/>
      <c r="C59" s="7"/>
      <c r="D59" s="7"/>
      <c r="E59" s="161"/>
      <c r="F59" s="7"/>
      <c r="G59" s="219"/>
      <c r="H59" s="217"/>
      <c r="I59" s="217"/>
      <c r="J59" s="218"/>
    </row>
    <row r="60" spans="1:10" s="130" customFormat="1" ht="15.5" hidden="1">
      <c r="A60" s="391"/>
      <c r="B60" s="381"/>
      <c r="C60" s="7"/>
      <c r="D60" s="7"/>
      <c r="E60" s="161"/>
      <c r="F60" s="7"/>
      <c r="G60" s="217"/>
      <c r="H60" s="217" t="s">
        <v>144</v>
      </c>
      <c r="I60" s="217"/>
      <c r="J60" s="218"/>
    </row>
    <row r="61" spans="1:10" s="130" customFormat="1" ht="15.5" hidden="1">
      <c r="A61" s="391"/>
      <c r="B61" s="381"/>
      <c r="C61" s="7"/>
      <c r="D61" s="7"/>
      <c r="E61" s="161"/>
      <c r="F61" s="7"/>
      <c r="G61" s="217"/>
      <c r="H61" s="217"/>
      <c r="I61" s="217"/>
      <c r="J61" s="218"/>
    </row>
    <row r="62" spans="1:10" s="130" customFormat="1" ht="15.5" hidden="1">
      <c r="A62" s="391"/>
      <c r="B62" s="381"/>
      <c r="C62" s="7"/>
      <c r="D62" s="7"/>
      <c r="E62" s="161"/>
      <c r="F62" s="7"/>
      <c r="G62" s="217"/>
      <c r="H62" s="217"/>
      <c r="I62" s="217"/>
      <c r="J62" s="218"/>
    </row>
    <row r="63" spans="1:10" s="130" customFormat="1" ht="15.5" hidden="1">
      <c r="A63" s="391"/>
      <c r="B63" s="381"/>
      <c r="C63" s="7"/>
      <c r="D63" s="7"/>
      <c r="E63" s="161"/>
      <c r="F63" s="7"/>
      <c r="G63" s="217"/>
      <c r="H63" s="217"/>
      <c r="I63" s="217"/>
      <c r="J63" s="218"/>
    </row>
    <row r="64" spans="1:10" s="130" customFormat="1" ht="15.5" hidden="1">
      <c r="A64" s="395"/>
      <c r="B64" s="382"/>
      <c r="E64" s="161"/>
      <c r="F64" s="7"/>
      <c r="G64" s="217"/>
      <c r="H64" s="217"/>
      <c r="I64" s="217"/>
      <c r="J64" s="218"/>
    </row>
    <row r="65" spans="1:10" s="130" customFormat="1" ht="15.5" hidden="1">
      <c r="A65" s="395"/>
      <c r="B65" s="382"/>
      <c r="E65" s="220"/>
      <c r="F65" s="221"/>
      <c r="G65" s="222"/>
      <c r="I65" s="222"/>
      <c r="J65" s="223"/>
    </row>
    <row r="66" spans="1:10" ht="14.5" hidden="1">
      <c r="A66" s="396"/>
      <c r="B66" s="386"/>
      <c r="C66" s="107"/>
      <c r="D66" s="194"/>
      <c r="E66" s="194"/>
      <c r="F66" s="194"/>
      <c r="G66" s="222"/>
      <c r="H66" s="195"/>
      <c r="I66" s="196"/>
      <c r="J66" s="195"/>
    </row>
    <row r="67" spans="1:10" hidden="1">
      <c r="C67" s="7"/>
    </row>
    <row r="68" spans="1:10" hidden="1">
      <c r="C68" s="7"/>
    </row>
    <row r="69" spans="1:10" hidden="1">
      <c r="C69" s="7"/>
    </row>
    <row r="70" spans="1:10" hidden="1">
      <c r="C70" s="7"/>
    </row>
    <row r="71" spans="1:10" hidden="1">
      <c r="C71" s="7"/>
    </row>
    <row r="72" spans="1:10" hidden="1">
      <c r="C72" s="7"/>
    </row>
    <row r="73" spans="1:10" hidden="1">
      <c r="C73" s="7"/>
    </row>
    <row r="74" spans="1:10" hidden="1">
      <c r="C74" s="7"/>
    </row>
    <row r="75" spans="1:10" hidden="1">
      <c r="C75" s="7"/>
    </row>
    <row r="76" spans="1:10" hidden="1">
      <c r="C76" s="7"/>
    </row>
    <row r="77" spans="1:10" hidden="1">
      <c r="C77" s="7"/>
    </row>
    <row r="78" spans="1:10" hidden="1">
      <c r="C78" s="7"/>
    </row>
    <row r="79" spans="1:10" hidden="1">
      <c r="C79" s="7"/>
    </row>
    <row r="80" spans="1:10" hidden="1">
      <c r="C80" s="7"/>
    </row>
    <row r="81" spans="3:3" hidden="1">
      <c r="C81" s="7"/>
    </row>
    <row r="82" spans="3:3" hidden="1">
      <c r="C82" s="7"/>
    </row>
    <row r="83" spans="3:3" hidden="1">
      <c r="C83" s="7"/>
    </row>
    <row r="84" spans="3:3" hidden="1">
      <c r="C84" s="7"/>
    </row>
    <row r="85" spans="3:3" hidden="1">
      <c r="C85" s="7"/>
    </row>
    <row r="86" spans="3:3" hidden="1">
      <c r="C86" s="7"/>
    </row>
    <row r="87" spans="3:3" hidden="1">
      <c r="C87" s="7"/>
    </row>
    <row r="88" spans="3:3" hidden="1">
      <c r="C88" s="7"/>
    </row>
    <row r="89" spans="3:3" hidden="1">
      <c r="C89" s="7"/>
    </row>
    <row r="90" spans="3:3" hidden="1">
      <c r="C90" s="7"/>
    </row>
    <row r="91" spans="3:3" hidden="1">
      <c r="C91" s="7"/>
    </row>
    <row r="92" spans="3:3" hidden="1">
      <c r="C92" s="7"/>
    </row>
    <row r="93" spans="3:3" hidden="1">
      <c r="C93" s="7"/>
    </row>
    <row r="94" spans="3:3" hidden="1">
      <c r="C94" s="7"/>
    </row>
    <row r="95" spans="3:3" hidden="1">
      <c r="C95" s="7"/>
    </row>
    <row r="96" spans="3:3" hidden="1">
      <c r="C96" s="7"/>
    </row>
    <row r="97" spans="3:3" hidden="1">
      <c r="C97" s="7"/>
    </row>
    <row r="98" spans="3:3" hidden="1">
      <c r="C98" s="7"/>
    </row>
    <row r="99" spans="3:3" hidden="1">
      <c r="C99" s="7"/>
    </row>
    <row r="100" spans="3:3" hidden="1">
      <c r="C100" s="7"/>
    </row>
    <row r="101" spans="3:3" hidden="1">
      <c r="C101" s="7"/>
    </row>
    <row r="102" spans="3:3" hidden="1">
      <c r="C102" s="7"/>
    </row>
    <row r="103" spans="3:3" hidden="1">
      <c r="C103" s="7"/>
    </row>
    <row r="104" spans="3:3" hidden="1">
      <c r="C104" s="7"/>
    </row>
    <row r="105" spans="3:3" hidden="1">
      <c r="C105" s="7"/>
    </row>
    <row r="106" spans="3:3" hidden="1">
      <c r="C106" s="7"/>
    </row>
    <row r="107" spans="3:3" hidden="1">
      <c r="C107" s="7"/>
    </row>
    <row r="108" spans="3:3" hidden="1">
      <c r="C108" s="7"/>
    </row>
    <row r="109" spans="3:3" hidden="1">
      <c r="C109" s="7"/>
    </row>
    <row r="110" spans="3:3" hidden="1">
      <c r="C110" s="7"/>
    </row>
    <row r="111" spans="3:3" hidden="1">
      <c r="C111" s="7"/>
    </row>
    <row r="112" spans="3:3" hidden="1">
      <c r="C112" s="7"/>
    </row>
    <row r="113" spans="3:3" hidden="1">
      <c r="C113" s="7"/>
    </row>
    <row r="114" spans="3:3" hidden="1">
      <c r="C114" s="7"/>
    </row>
    <row r="115" spans="3:3" hidden="1">
      <c r="C115" s="7"/>
    </row>
    <row r="116" spans="3:3" hidden="1">
      <c r="C116" s="7"/>
    </row>
    <row r="117" spans="3:3" hidden="1">
      <c r="C117" s="7"/>
    </row>
    <row r="118" spans="3:3" hidden="1">
      <c r="C118" s="7"/>
    </row>
    <row r="119" spans="3:3" hidden="1">
      <c r="C119" s="7"/>
    </row>
    <row r="120" spans="3:3" hidden="1">
      <c r="C120" s="7"/>
    </row>
    <row r="121" spans="3:3" hidden="1">
      <c r="C121" s="7"/>
    </row>
    <row r="122" spans="3:3" hidden="1">
      <c r="C122" s="7"/>
    </row>
    <row r="123" spans="3:3" hidden="1">
      <c r="C123" s="7"/>
    </row>
    <row r="124" spans="3:3" hidden="1">
      <c r="C124" s="7"/>
    </row>
    <row r="125" spans="3:3" hidden="1">
      <c r="C125" s="7"/>
    </row>
    <row r="126" spans="3:3" hidden="1">
      <c r="C126" s="7"/>
    </row>
    <row r="127" spans="3:3" hidden="1">
      <c r="C127" s="7"/>
    </row>
    <row r="128" spans="3:3" hidden="1">
      <c r="C128" s="7"/>
    </row>
    <row r="129" spans="3:3" hidden="1">
      <c r="C129" s="7"/>
    </row>
    <row r="130" spans="3:3" hidden="1">
      <c r="C130" s="7"/>
    </row>
    <row r="131" spans="3:3" hidden="1">
      <c r="C131" s="7"/>
    </row>
    <row r="132" spans="3:3" hidden="1">
      <c r="C132" s="7"/>
    </row>
    <row r="133" spans="3:3" hidden="1">
      <c r="C133" s="7"/>
    </row>
    <row r="134" spans="3:3" hidden="1">
      <c r="C134" s="7"/>
    </row>
    <row r="135" spans="3:3" hidden="1">
      <c r="C135" s="7"/>
    </row>
    <row r="136" spans="3:3" hidden="1">
      <c r="C136" s="7"/>
    </row>
    <row r="137" spans="3:3" hidden="1">
      <c r="C137" s="7"/>
    </row>
    <row r="138" spans="3:3" hidden="1">
      <c r="C138" s="7"/>
    </row>
    <row r="139" spans="3:3" hidden="1">
      <c r="C139" s="7"/>
    </row>
    <row r="140" spans="3:3" hidden="1">
      <c r="C140" s="7"/>
    </row>
    <row r="141" spans="3:3" hidden="1">
      <c r="C141" s="7"/>
    </row>
    <row r="142" spans="3:3" hidden="1">
      <c r="C142" s="7"/>
    </row>
    <row r="143" spans="3:3" hidden="1">
      <c r="C143" s="7"/>
    </row>
  </sheetData>
  <sheetProtection algorithmName="SHA-512" hashValue="4CmCQy/z1XfNAGika2Nr8fhNxBHy1sWB4Yo83T727aBPt+eGZgBeEZTJW1uUhuGMzk2FpBINeSg5Z8MQZwHpBQ==" saltValue="k9AGxrcy2aLzBGC3hGFibA==" spinCount="100000" sheet="1" selectLockedCells="1"/>
  <protectedRanges>
    <protectedRange sqref="D11:D14 D16:D17 D46:D50 D20:D21 D24 D26:D28 D34:D38 C6 D30 D32 D42:D44" name="Range1"/>
    <protectedRange sqref="C5" name="Range1_1"/>
  </protectedRanges>
  <mergeCells count="6">
    <mergeCell ref="C41:D41"/>
    <mergeCell ref="C45:D45"/>
    <mergeCell ref="A9:A10"/>
    <mergeCell ref="D9:D10"/>
    <mergeCell ref="C33:D33"/>
    <mergeCell ref="C19:D19"/>
  </mergeCells>
  <conditionalFormatting sqref="C6:C7">
    <cfRule type="notContainsBlanks" dxfId="9" priority="2">
      <formula>LEN(TRIM(C6))&gt;0</formula>
    </cfRule>
  </conditionalFormatting>
  <conditionalFormatting sqref="C2:J2">
    <cfRule type="notContainsBlanks" dxfId="8" priority="1">
      <formula>LEN(TRIM(C2))&gt;0</formula>
    </cfRule>
  </conditionalFormatting>
  <conditionalFormatting sqref="D6">
    <cfRule type="containsText" dxfId="7" priority="3" operator="containsText" text="Sheet must be filled in">
      <formula>NOT(ISERROR(SEARCH("Sheet must be filled in",D6)))</formula>
    </cfRule>
    <cfRule type="containsText" dxfId="6" priority="4" operator="containsText" text="No Errors">
      <formula>NOT(ISERROR(SEARCH("No Errors",D6)))</formula>
    </cfRule>
  </conditionalFormatting>
  <dataValidations count="7">
    <dataValidation type="decimal" operator="greaterThanOrEqual" allowBlank="1" showErrorMessage="1" sqref="D11:D14 D16:D17 D20:D21 D24 G59 D26:D27 D30" xr:uid="{22367BC1-17FA-45B0-8C51-7CE1D87D77F8}">
      <formula1>0</formula1>
    </dataValidation>
    <dataValidation type="decimal" operator="greaterThanOrEqual" allowBlank="1" showErrorMessage="1" promptTitle="INPUT SHEET" prompt="Enter a positive whole number" sqref="D32 D46:D50" xr:uid="{7052D099-4DA9-4B2B-B256-AEE7C0586998}">
      <formula1>0</formula1>
    </dataValidation>
    <dataValidation type="decimal" operator="lessThanOrEqual" allowBlank="1" showInputMessage="1" showErrorMessage="1" prompt="Enter a whole negative figure. " sqref="D48" xr:uid="{6C0D7C83-CAC5-41AA-AE3C-B22483D985F9}">
      <formula1>0</formula1>
    </dataValidation>
    <dataValidation type="whole" allowBlank="1" showInputMessage="1" showErrorMessage="1" prompt="Profit: +ve_x000a_Loss: -ve" sqref="D28" xr:uid="{00875715-C4B2-456C-9A4C-720D9A073573}">
      <formula1>-100000000000000000</formula1>
      <formula2>10000000000000000</formula2>
    </dataValidation>
    <dataValidation type="whole" allowBlank="1" showInputMessage="1" showErrorMessage="1" prompt="Increase: +ve_x000a__x000a_Decrease: -ve" sqref="D34" xr:uid="{A97688C7-D70D-4EEE-921A-F01FADE2C0AC}">
      <formula1>-10000000000</formula1>
      <formula2>100000000000</formula2>
    </dataValidation>
    <dataValidation type="whole" allowBlank="1" showInputMessage="1" showErrorMessage="1" prompt="Income: +ve _x000a__x000a_Expense: -ve" sqref="D37:D38" xr:uid="{536868D1-0E3C-41E9-8935-0703B1A623D0}">
      <formula1>-10000000000</formula1>
      <formula2>100000000000</formula2>
    </dataValidation>
    <dataValidation type="whole" allowBlank="1" showInputMessage="1" showErrorMessage="1" prompt="Gain: +ve_x000a__x000a_Loss: -ve" sqref="D35:D36" xr:uid="{EE0DBABB-7AC1-45C1-BDCB-8DDB2DF44E2C}">
      <formula1>-10000000000</formula1>
      <formula2>100000000000</formula2>
    </dataValidation>
  </dataValidations>
  <pageMargins left="0.7" right="0.7" top="0.75" bottom="0.75" header="0.3" footer="0.3"/>
  <ignoredErrors>
    <ignoredError sqref="D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B7319-99D4-474B-8867-713F3842FBAD}">
  <sheetPr>
    <tabColor rgb="FF001038"/>
  </sheetPr>
  <dimension ref="A1:V233"/>
  <sheetViews>
    <sheetView zoomScaleNormal="100" workbookViewId="0">
      <selection activeCell="D225" sqref="D225"/>
    </sheetView>
  </sheetViews>
  <sheetFormatPr defaultColWidth="0" defaultRowHeight="14.5" zeroHeight="1"/>
  <cols>
    <col min="1" max="1" width="10" customWidth="1"/>
    <col min="2" max="2" width="20.26953125" customWidth="1"/>
    <col min="3" max="3" width="134.54296875" bestFit="1" customWidth="1"/>
    <col min="4" max="4" width="21.1796875" customWidth="1"/>
    <col min="5" max="5" width="35.81640625" customWidth="1"/>
    <col min="6" max="22" width="0" hidden="1" customWidth="1"/>
    <col min="23" max="16384" width="9.1796875" hidden="1"/>
  </cols>
  <sheetData>
    <row r="1" spans="1:22" ht="30.65" customHeight="1">
      <c r="A1" s="532"/>
      <c r="B1" s="532"/>
      <c r="C1" s="532"/>
      <c r="D1" s="187"/>
      <c r="E1" s="188"/>
      <c r="F1" s="107"/>
      <c r="G1" s="107"/>
      <c r="H1" s="107"/>
      <c r="I1" s="107"/>
      <c r="J1" s="107"/>
      <c r="K1" s="107"/>
      <c r="L1" s="107"/>
      <c r="M1" s="107"/>
      <c r="N1" s="107"/>
      <c r="O1" s="107"/>
      <c r="P1" s="107"/>
      <c r="Q1" s="107"/>
      <c r="R1" s="107"/>
      <c r="S1" s="107"/>
      <c r="T1" s="107"/>
    </row>
    <row r="2" spans="1:22" ht="31" customHeight="1" thickBot="1">
      <c r="A2" s="107"/>
      <c r="B2" s="107"/>
      <c r="C2" s="207"/>
      <c r="D2" s="107"/>
      <c r="E2" s="189"/>
      <c r="F2" s="107"/>
      <c r="G2" s="107"/>
      <c r="H2" s="107"/>
      <c r="I2" s="107"/>
      <c r="J2" s="107"/>
      <c r="K2" s="107"/>
      <c r="L2" s="107"/>
      <c r="M2" s="107"/>
      <c r="N2" s="107"/>
      <c r="O2" s="107"/>
      <c r="P2" s="107"/>
      <c r="Q2" s="107"/>
      <c r="R2" s="107"/>
      <c r="S2" s="107"/>
      <c r="T2" s="107"/>
      <c r="U2" s="107"/>
      <c r="V2" s="107"/>
    </row>
    <row r="3" spans="1:22" ht="47.25" customHeight="1" thickBot="1">
      <c r="B3" s="225"/>
      <c r="C3" s="301" t="s">
        <v>145</v>
      </c>
      <c r="D3" s="107"/>
      <c r="E3" s="189"/>
    </row>
    <row r="4" spans="1:22" s="131" customFormat="1" ht="51.75" customHeight="1">
      <c r="A4" s="533" t="str">
        <f>IF(OR('Cover Sheet'!C12='Cover Sheet'!C25, 'Cover Sheet'!C12='Cover Sheet'!C23, 'Cover Sheet'!C12='Cover Sheet'!C22), "", "This section does not apply to this entity.")</f>
        <v/>
      </c>
      <c r="B4" s="533"/>
      <c r="C4" s="298" t="s">
        <v>146</v>
      </c>
      <c r="D4" s="217"/>
      <c r="E4" s="190"/>
    </row>
    <row r="5" spans="1:22" s="131" customFormat="1" ht="51.75" customHeight="1">
      <c r="A5" s="533" t="str">
        <f>IF(OR('Cover Sheet'!C12='Cover Sheet'!C25, 'Cover Sheet'!C12='Cover Sheet'!C22), "", "This section does not apply to this entity.")</f>
        <v/>
      </c>
      <c r="B5" s="533"/>
      <c r="C5" s="298" t="s">
        <v>147</v>
      </c>
      <c r="D5" s="217"/>
      <c r="E5" s="190"/>
    </row>
    <row r="6" spans="1:22" s="131" customFormat="1" ht="51.75" customHeight="1">
      <c r="A6" s="533" t="str">
        <f>IF(OR('Cover Sheet'!C12='Cover Sheet'!C25, 'Cover Sheet'!C12='Cover Sheet'!C22), "", "This section does not apply to this entity.")</f>
        <v/>
      </c>
      <c r="B6" s="533"/>
      <c r="C6" s="298" t="s">
        <v>148</v>
      </c>
      <c r="D6" s="217"/>
      <c r="E6" s="190"/>
    </row>
    <row r="7" spans="1:22" s="131" customFormat="1" ht="51.75" customHeight="1" thickBot="1">
      <c r="A7" s="533" t="str">
        <f>IF(OR('Cover Sheet'!C12='Cover Sheet'!C25, 'Cover Sheet'!C12='Cover Sheet'!C23, 'Cover Sheet'!C12='Cover Sheet'!C22), "", "This section does not apply to this entity.")</f>
        <v/>
      </c>
      <c r="B7" s="533"/>
      <c r="C7" s="299" t="s">
        <v>149</v>
      </c>
      <c r="D7" s="217"/>
      <c r="E7" s="190"/>
    </row>
    <row r="8" spans="1:22" ht="55.5" customHeight="1" thickBot="1">
      <c r="A8" s="107"/>
      <c r="B8" s="107"/>
      <c r="D8" s="107"/>
      <c r="E8" s="189"/>
    </row>
    <row r="9" spans="1:22" ht="18" thickBot="1">
      <c r="A9" s="534" t="s">
        <v>150</v>
      </c>
      <c r="B9" s="535"/>
      <c r="C9" s="535"/>
      <c r="D9" s="536"/>
      <c r="E9" s="189"/>
    </row>
    <row r="10" spans="1:22" ht="15" thickBot="1">
      <c r="A10" s="226"/>
      <c r="B10" s="226"/>
      <c r="C10" s="226"/>
      <c r="D10" s="226"/>
      <c r="E10" s="189"/>
    </row>
    <row r="11" spans="1:22" ht="17.5">
      <c r="A11" s="9" t="s">
        <v>151</v>
      </c>
      <c r="B11" s="10" t="s">
        <v>152</v>
      </c>
      <c r="C11" s="10" t="s">
        <v>153</v>
      </c>
      <c r="D11" s="11" t="s">
        <v>154</v>
      </c>
      <c r="E11" s="189"/>
    </row>
    <row r="12" spans="1:22">
      <c r="A12" s="132" t="s">
        <v>256</v>
      </c>
      <c r="B12" s="12">
        <v>1</v>
      </c>
      <c r="C12" s="13" t="s">
        <v>155</v>
      </c>
      <c r="D12" s="326">
        <f>SUM($D$14+$D$67+$D$88)</f>
        <v>0</v>
      </c>
      <c r="E12" s="189"/>
    </row>
    <row r="13" spans="1:22">
      <c r="A13" s="132" t="s">
        <v>452</v>
      </c>
      <c r="B13" s="14" t="s">
        <v>156</v>
      </c>
      <c r="C13" s="15" t="s">
        <v>157</v>
      </c>
      <c r="D13" s="16">
        <f>SUM($D$14+$D$67)</f>
        <v>0</v>
      </c>
      <c r="E13" s="189"/>
    </row>
    <row r="14" spans="1:22">
      <c r="A14" s="132" t="s">
        <v>453</v>
      </c>
      <c r="B14" s="12" t="str">
        <f>B$13&amp;".1"</f>
        <v>1.1.1</v>
      </c>
      <c r="C14" s="17" t="s">
        <v>158</v>
      </c>
      <c r="D14" s="16">
        <f>($D$15+$D$24+$D$29+$D$30+$D$31+$D$32+$D$33+$D$34+$D$35+$D$41+$D$45+$D$48+$D$49+$D$50+$D$54+$D$55+$D$56+$D$57+$D$58+$D$59+$D$60+$D$61+$D$62+D63+D64+D65+D66)</f>
        <v>0</v>
      </c>
      <c r="E14" s="189"/>
    </row>
    <row r="15" spans="1:22">
      <c r="A15" s="132" t="s">
        <v>454</v>
      </c>
      <c r="B15" s="12" t="str">
        <f>B$14&amp;".1"</f>
        <v>1.1.1.1</v>
      </c>
      <c r="C15" s="18" t="s">
        <v>159</v>
      </c>
      <c r="D15" s="19">
        <f>$D$16+$D$18+$D$19+$D$23-$D$17</f>
        <v>0</v>
      </c>
      <c r="E15" s="189"/>
    </row>
    <row r="16" spans="1:22">
      <c r="A16" s="132" t="s">
        <v>455</v>
      </c>
      <c r="B16" s="20" t="str">
        <f>B$15&amp;".1"</f>
        <v>1.1.1.1.1</v>
      </c>
      <c r="C16" s="21" t="s">
        <v>160</v>
      </c>
      <c r="D16" s="302"/>
      <c r="E16" s="189"/>
    </row>
    <row r="17" spans="1:5">
      <c r="A17" s="132" t="s">
        <v>456</v>
      </c>
      <c r="B17" s="22" t="s">
        <v>161</v>
      </c>
      <c r="C17" s="23" t="s">
        <v>162</v>
      </c>
      <c r="D17" s="302"/>
      <c r="E17" s="189"/>
    </row>
    <row r="18" spans="1:5">
      <c r="A18" s="132" t="s">
        <v>457</v>
      </c>
      <c r="B18" s="20" t="str">
        <f>B$15&amp;".3"</f>
        <v>1.1.1.1.3</v>
      </c>
      <c r="C18" s="21" t="s">
        <v>163</v>
      </c>
      <c r="D18" s="302"/>
      <c r="E18" s="189"/>
    </row>
    <row r="19" spans="1:5">
      <c r="A19" s="132" t="s">
        <v>458</v>
      </c>
      <c r="B19" s="20" t="str">
        <f>B$15&amp;".4"</f>
        <v>1.1.1.1.4</v>
      </c>
      <c r="C19" s="23" t="s">
        <v>164</v>
      </c>
      <c r="D19" s="16">
        <f>SUM($D$20:$D$22)</f>
        <v>0</v>
      </c>
      <c r="E19" s="189"/>
    </row>
    <row r="20" spans="1:5">
      <c r="A20" s="132" t="s">
        <v>459</v>
      </c>
      <c r="B20" s="20" t="str">
        <f>B$19&amp;".1"</f>
        <v>1.1.1.1.4.1</v>
      </c>
      <c r="C20" s="24" t="s">
        <v>165</v>
      </c>
      <c r="D20" s="302"/>
      <c r="E20" s="189"/>
    </row>
    <row r="21" spans="1:5">
      <c r="A21" s="132" t="s">
        <v>460</v>
      </c>
      <c r="B21" s="20" t="str">
        <f>B$19&amp;".2"</f>
        <v>1.1.1.1.4.2</v>
      </c>
      <c r="C21" s="24" t="s">
        <v>166</v>
      </c>
      <c r="D21" s="302"/>
      <c r="E21" s="189"/>
    </row>
    <row r="22" spans="1:5">
      <c r="A22" s="132" t="s">
        <v>461</v>
      </c>
      <c r="B22" s="20" t="str">
        <f>B$19&amp;".3"</f>
        <v>1.1.1.1.4.3</v>
      </c>
      <c r="C22" s="24" t="s">
        <v>167</v>
      </c>
      <c r="D22" s="302"/>
      <c r="E22" s="189"/>
    </row>
    <row r="23" spans="1:5">
      <c r="A23" s="132" t="s">
        <v>462</v>
      </c>
      <c r="B23" s="20" t="str">
        <f>B$15&amp;".5"</f>
        <v>1.1.1.1.5</v>
      </c>
      <c r="C23" s="21" t="s">
        <v>168</v>
      </c>
      <c r="D23" s="302"/>
      <c r="E23" s="189"/>
    </row>
    <row r="24" spans="1:5">
      <c r="A24" s="132" t="s">
        <v>463</v>
      </c>
      <c r="B24" s="12" t="str">
        <f>B$14&amp;".2"</f>
        <v>1.1.1.2</v>
      </c>
      <c r="C24" s="25" t="s">
        <v>169</v>
      </c>
      <c r="D24" s="16">
        <f>'Financial Data Sheet'!D48</f>
        <v>0</v>
      </c>
      <c r="E24" s="189"/>
    </row>
    <row r="25" spans="1:5">
      <c r="A25" s="132" t="s">
        <v>464</v>
      </c>
      <c r="B25" s="20" t="str">
        <f>B$24&amp;".1"</f>
        <v>1.1.1.2.1</v>
      </c>
      <c r="C25" s="21" t="s">
        <v>170</v>
      </c>
      <c r="D25" s="327">
        <f>$D$24</f>
        <v>0</v>
      </c>
      <c r="E25" s="189"/>
    </row>
    <row r="26" spans="1:5">
      <c r="A26" s="132" t="s">
        <v>465</v>
      </c>
      <c r="B26" s="20" t="str">
        <f>B$24&amp;".2"</f>
        <v>1.1.1.2.2</v>
      </c>
      <c r="C26" s="23" t="s">
        <v>171</v>
      </c>
      <c r="D26" s="202">
        <f>($D$27+$D$28)</f>
        <v>0</v>
      </c>
      <c r="E26" s="189"/>
    </row>
    <row r="27" spans="1:5">
      <c r="A27" s="132" t="s">
        <v>466</v>
      </c>
      <c r="B27" s="20" t="str">
        <f>B$26&amp;".1"</f>
        <v>1.1.1.2.2.1</v>
      </c>
      <c r="C27" s="26" t="s">
        <v>172</v>
      </c>
      <c r="D27" s="202">
        <f>('Financial Data Sheet'!$D$31)-(('Financial Data Sheet'!$D$46 + 'Financial Data Sheet'!$D$47))</f>
        <v>0</v>
      </c>
      <c r="E27" s="193"/>
    </row>
    <row r="28" spans="1:5">
      <c r="A28" s="132" t="s">
        <v>467</v>
      </c>
      <c r="B28" s="20" t="str">
        <f>B$26&amp;".2"</f>
        <v>1.1.1.2.2.2</v>
      </c>
      <c r="C28" s="26" t="s">
        <v>173</v>
      </c>
      <c r="D28" s="202">
        <f>IF('Financial Data Sheet'!D31&lt;0,0,-('Financial Data Sheet'!D31-'Financial Data Sheet'!D32))+IF(OR(SUM('Financial Data Sheet'!D46:D47)&lt;=0,SUM('Financial Data Sheet'!D48,'Financial Data Sheet'!D31)&lt;0),0,IF(SUM('Financial Data Sheet'!D46:D47)&gt;SUM('Financial Data Sheet'!D48 +'Financial Data Sheet'!D32),SUM('Financial Data Sheet'!D46:D47)-SUM('Financial Data Sheet'!D48+'Financial Data Sheet'!D32),0))</f>
        <v>0</v>
      </c>
      <c r="E28" s="189"/>
    </row>
    <row r="29" spans="1:5">
      <c r="A29" s="132" t="s">
        <v>468</v>
      </c>
      <c r="B29" s="12" t="str">
        <f>B$14&amp;".3"</f>
        <v>1.1.1.3</v>
      </c>
      <c r="C29" s="25" t="s">
        <v>174</v>
      </c>
      <c r="D29" s="16">
        <f>'Financial Data Sheet'!$D$40</f>
        <v>0</v>
      </c>
      <c r="E29" s="189"/>
    </row>
    <row r="30" spans="1:5">
      <c r="A30" s="132" t="s">
        <v>469</v>
      </c>
      <c r="B30" s="12" t="str">
        <f>B$14&amp;".4"</f>
        <v>1.1.1.4</v>
      </c>
      <c r="C30" s="25" t="s">
        <v>175</v>
      </c>
      <c r="D30" s="302"/>
      <c r="E30" s="189"/>
    </row>
    <row r="31" spans="1:5">
      <c r="A31" s="132" t="s">
        <v>470</v>
      </c>
      <c r="B31" s="12" t="str">
        <f>B$14&amp;".5"</f>
        <v>1.1.1.5</v>
      </c>
      <c r="C31" s="27" t="s">
        <v>176</v>
      </c>
      <c r="D31" s="302"/>
      <c r="E31" s="189"/>
    </row>
    <row r="32" spans="1:5">
      <c r="A32" s="132" t="s">
        <v>471</v>
      </c>
      <c r="B32" s="12" t="str">
        <f>B$14&amp;".6"</f>
        <v>1.1.1.6</v>
      </c>
      <c r="C32" s="28" t="s">
        <v>177</v>
      </c>
      <c r="D32" s="302"/>
      <c r="E32" s="189"/>
    </row>
    <row r="33" spans="1:5">
      <c r="A33" s="132" t="s">
        <v>472</v>
      </c>
      <c r="B33" s="12" t="str">
        <f>B$14&amp;".7"</f>
        <v>1.1.1.7</v>
      </c>
      <c r="C33" s="29" t="s">
        <v>178</v>
      </c>
      <c r="D33" s="302"/>
      <c r="E33" s="189"/>
    </row>
    <row r="34" spans="1:5">
      <c r="A34" s="132" t="s">
        <v>473</v>
      </c>
      <c r="B34" s="12" t="str">
        <f>B$14&amp;".8"</f>
        <v>1.1.1.8</v>
      </c>
      <c r="C34" s="29" t="s">
        <v>179</v>
      </c>
      <c r="D34" s="302"/>
      <c r="E34" s="189"/>
    </row>
    <row r="35" spans="1:5">
      <c r="A35" s="132" t="s">
        <v>474</v>
      </c>
      <c r="B35" s="12" t="str">
        <f>B$14&amp;".9"</f>
        <v>1.1.1.9</v>
      </c>
      <c r="C35" s="30" t="s">
        <v>181</v>
      </c>
      <c r="D35" s="19">
        <f>SUM($D$36:$D$40)</f>
        <v>0</v>
      </c>
      <c r="E35" s="189"/>
    </row>
    <row r="36" spans="1:5">
      <c r="A36" s="132" t="s">
        <v>475</v>
      </c>
      <c r="B36" s="20" t="str">
        <f>B$35&amp;".1"</f>
        <v>1.1.1.9.1</v>
      </c>
      <c r="C36" s="21" t="s">
        <v>182</v>
      </c>
      <c r="D36" s="302"/>
      <c r="E36" s="189"/>
    </row>
    <row r="37" spans="1:5">
      <c r="A37" s="132" t="s">
        <v>476</v>
      </c>
      <c r="B37" s="20" t="str">
        <f>B$35&amp;".2"</f>
        <v>1.1.1.9.2</v>
      </c>
      <c r="C37" s="21" t="s">
        <v>183</v>
      </c>
      <c r="D37" s="302"/>
      <c r="E37" s="189"/>
    </row>
    <row r="38" spans="1:5">
      <c r="A38" s="132" t="s">
        <v>477</v>
      </c>
      <c r="B38" s="20" t="str">
        <f>B$35&amp;".3"</f>
        <v>1.1.1.9.3</v>
      </c>
      <c r="C38" s="21" t="s">
        <v>184</v>
      </c>
      <c r="D38" s="302"/>
      <c r="E38" s="189"/>
    </row>
    <row r="39" spans="1:5">
      <c r="A39" s="132" t="s">
        <v>478</v>
      </c>
      <c r="B39" s="20" t="str">
        <f>B$35&amp;".4"</f>
        <v>1.1.1.9.4</v>
      </c>
      <c r="C39" s="21" t="s">
        <v>185</v>
      </c>
      <c r="D39" s="302"/>
      <c r="E39" s="189"/>
    </row>
    <row r="40" spans="1:5">
      <c r="A40" s="132" t="s">
        <v>479</v>
      </c>
      <c r="B40" s="20" t="str">
        <f>B$35&amp;".5"</f>
        <v>1.1.1.9.5</v>
      </c>
      <c r="C40" s="21" t="s">
        <v>186</v>
      </c>
      <c r="D40" s="302"/>
      <c r="E40" s="189"/>
    </row>
    <row r="41" spans="1:5">
      <c r="A41" s="132" t="s">
        <v>480</v>
      </c>
      <c r="B41" s="12" t="str">
        <f>B$14&amp;".10"</f>
        <v>1.1.1.10</v>
      </c>
      <c r="C41" s="25" t="s">
        <v>187</v>
      </c>
      <c r="D41" s="16">
        <f>SUM($D$42:$D$44)</f>
        <v>0</v>
      </c>
      <c r="E41" s="189"/>
    </row>
    <row r="42" spans="1:5">
      <c r="A42" s="132" t="s">
        <v>481</v>
      </c>
      <c r="B42" s="20" t="str">
        <f>B$41&amp;".1"</f>
        <v>1.1.1.10.1</v>
      </c>
      <c r="C42" s="21" t="s">
        <v>188</v>
      </c>
      <c r="D42" s="302"/>
      <c r="E42" s="189"/>
    </row>
    <row r="43" spans="1:5">
      <c r="A43" s="132" t="s">
        <v>482</v>
      </c>
      <c r="B43" s="20" t="str">
        <f>B$41&amp;".2"</f>
        <v>1.1.1.10.2</v>
      </c>
      <c r="C43" s="21" t="s">
        <v>189</v>
      </c>
      <c r="D43" s="302"/>
      <c r="E43" s="189"/>
    </row>
    <row r="44" spans="1:5">
      <c r="A44" s="132" t="s">
        <v>483</v>
      </c>
      <c r="B44" s="20" t="str">
        <f>B$41&amp;".3"</f>
        <v>1.1.1.10.3</v>
      </c>
      <c r="C44" s="21" t="s">
        <v>190</v>
      </c>
      <c r="D44" s="302"/>
      <c r="E44" s="189"/>
    </row>
    <row r="45" spans="1:5">
      <c r="A45" s="132" t="s">
        <v>484</v>
      </c>
      <c r="B45" s="12" t="str">
        <f>B$14&amp;".11"</f>
        <v>1.1.1.11</v>
      </c>
      <c r="C45" s="25" t="s">
        <v>191</v>
      </c>
      <c r="D45" s="16">
        <f>SUM($D$46:$D$47)</f>
        <v>0</v>
      </c>
      <c r="E45" s="189"/>
    </row>
    <row r="46" spans="1:5">
      <c r="A46" s="132" t="s">
        <v>485</v>
      </c>
      <c r="B46" s="20" t="str">
        <f>B$45&amp;".1"</f>
        <v>1.1.1.11.1</v>
      </c>
      <c r="C46" s="21" t="s">
        <v>192</v>
      </c>
      <c r="D46" s="302"/>
      <c r="E46" s="189"/>
    </row>
    <row r="47" spans="1:5">
      <c r="A47" s="132" t="s">
        <v>486</v>
      </c>
      <c r="B47" s="20" t="str">
        <f>B$45&amp;".2"</f>
        <v>1.1.1.11.2</v>
      </c>
      <c r="C47" s="21" t="s">
        <v>193</v>
      </c>
      <c r="D47" s="302"/>
      <c r="E47" s="189"/>
    </row>
    <row r="48" spans="1:5" ht="27">
      <c r="A48" s="132" t="s">
        <v>487</v>
      </c>
      <c r="B48" s="12" t="str">
        <f>B$14&amp;".12"</f>
        <v>1.1.1.12</v>
      </c>
      <c r="C48" s="25" t="s">
        <v>194</v>
      </c>
      <c r="D48" s="302"/>
      <c r="E48" s="189"/>
    </row>
    <row r="49" spans="1:5">
      <c r="A49" s="132" t="s">
        <v>488</v>
      </c>
      <c r="B49" s="12" t="str">
        <f>B$14&amp;".13"</f>
        <v>1.1.1.13</v>
      </c>
      <c r="C49" s="31" t="s">
        <v>195</v>
      </c>
      <c r="D49" s="316"/>
      <c r="E49" s="189"/>
    </row>
    <row r="50" spans="1:5">
      <c r="A50" s="132" t="s">
        <v>489</v>
      </c>
      <c r="B50" s="12" t="str">
        <f>B$14&amp;".14"</f>
        <v>1.1.1.14</v>
      </c>
      <c r="C50" s="25" t="s">
        <v>196</v>
      </c>
      <c r="D50" s="16">
        <f>SUM($D$51:$D$53)</f>
        <v>0</v>
      </c>
      <c r="E50" s="189"/>
    </row>
    <row r="51" spans="1:5">
      <c r="A51" s="132" t="s">
        <v>490</v>
      </c>
      <c r="B51" s="20" t="str">
        <f>B$50&amp;".1"</f>
        <v>1.1.1.14.1</v>
      </c>
      <c r="C51" s="21" t="s">
        <v>197</v>
      </c>
      <c r="D51" s="302"/>
      <c r="E51" s="189"/>
    </row>
    <row r="52" spans="1:5">
      <c r="A52" s="132" t="s">
        <v>491</v>
      </c>
      <c r="B52" s="20" t="str">
        <f>B$50&amp;".2"</f>
        <v>1.1.1.14.2</v>
      </c>
      <c r="C52" s="21" t="s">
        <v>198</v>
      </c>
      <c r="D52" s="302"/>
      <c r="E52" s="189"/>
    </row>
    <row r="53" spans="1:5">
      <c r="A53" s="132" t="s">
        <v>492</v>
      </c>
      <c r="B53" s="20" t="str">
        <f>B$50&amp;".3"</f>
        <v>1.1.1.14.3</v>
      </c>
      <c r="C53" s="21" t="s">
        <v>199</v>
      </c>
      <c r="D53" s="302"/>
      <c r="E53" s="189"/>
    </row>
    <row r="54" spans="1:5">
      <c r="A54" s="132" t="s">
        <v>493</v>
      </c>
      <c r="B54" s="12" t="str">
        <f>B$14&amp;".15"</f>
        <v>1.1.1.15</v>
      </c>
      <c r="C54" s="32" t="s">
        <v>200</v>
      </c>
      <c r="D54" s="316"/>
      <c r="E54" s="189"/>
    </row>
    <row r="55" spans="1:5">
      <c r="A55" s="132" t="s">
        <v>494</v>
      </c>
      <c r="B55" s="12" t="str">
        <f>B$14&amp;".16"</f>
        <v>1.1.1.16</v>
      </c>
      <c r="C55" s="32" t="s">
        <v>201</v>
      </c>
      <c r="D55" s="16">
        <f>-$D$85</f>
        <v>0</v>
      </c>
      <c r="E55" s="189"/>
    </row>
    <row r="56" spans="1:5">
      <c r="A56" s="132" t="s">
        <v>495</v>
      </c>
      <c r="B56" s="12" t="str">
        <f>B$14&amp;".17"</f>
        <v>1.1.1.17</v>
      </c>
      <c r="C56" s="33" t="s">
        <v>202</v>
      </c>
      <c r="D56" s="316"/>
      <c r="E56" s="189"/>
    </row>
    <row r="57" spans="1:5">
      <c r="A57" s="132" t="s">
        <v>496</v>
      </c>
      <c r="B57" s="12" t="str">
        <f>B$14&amp;".18"</f>
        <v>1.1.1.18</v>
      </c>
      <c r="C57" s="33" t="s">
        <v>203</v>
      </c>
      <c r="D57" s="316"/>
      <c r="E57" s="189"/>
    </row>
    <row r="58" spans="1:5" ht="27">
      <c r="A58" s="132" t="s">
        <v>497</v>
      </c>
      <c r="B58" s="12" t="str">
        <f>B$14&amp;".20"</f>
        <v>1.1.1.20</v>
      </c>
      <c r="C58" s="33" t="s">
        <v>204</v>
      </c>
      <c r="D58" s="315"/>
      <c r="E58" s="189"/>
    </row>
    <row r="59" spans="1:5">
      <c r="A59" s="132" t="s">
        <v>498</v>
      </c>
      <c r="B59" s="12" t="str">
        <f>B$14&amp;".21"</f>
        <v>1.1.1.21</v>
      </c>
      <c r="C59" s="33" t="s">
        <v>205</v>
      </c>
      <c r="D59" s="315"/>
      <c r="E59" s="189"/>
    </row>
    <row r="60" spans="1:5">
      <c r="A60" s="132" t="s">
        <v>499</v>
      </c>
      <c r="B60" s="12" t="str">
        <f>B$14&amp;".22"</f>
        <v>1.1.1.22</v>
      </c>
      <c r="C60" s="31" t="s">
        <v>206</v>
      </c>
      <c r="D60" s="316"/>
      <c r="E60" s="189"/>
    </row>
    <row r="61" spans="1:5">
      <c r="A61" s="132" t="s">
        <v>500</v>
      </c>
      <c r="B61" s="12" t="str">
        <f>B$14&amp;".23"</f>
        <v>1.1.1.23</v>
      </c>
      <c r="C61" s="25" t="s">
        <v>207</v>
      </c>
      <c r="D61" s="16">
        <f>IF($D$177&gt;0,IF($D$180&gt;$D$201,-($D$180-$D$201),"0"),0)</f>
        <v>0</v>
      </c>
      <c r="E61" s="189"/>
    </row>
    <row r="62" spans="1:5">
      <c r="A62" s="132" t="s">
        <v>501</v>
      </c>
      <c r="B62" s="12" t="str">
        <f>B$14&amp;".24"</f>
        <v>1.1.1.24</v>
      </c>
      <c r="C62" s="31" t="s">
        <v>208</v>
      </c>
      <c r="D62" s="315"/>
      <c r="E62" s="189"/>
    </row>
    <row r="63" spans="1:5">
      <c r="A63" s="132" t="s">
        <v>502</v>
      </c>
      <c r="B63" s="12" t="str">
        <f>B$14&amp;".25"</f>
        <v>1.1.1.25</v>
      </c>
      <c r="C63" s="34" t="s">
        <v>209</v>
      </c>
      <c r="D63" s="315"/>
      <c r="E63" s="189"/>
    </row>
    <row r="64" spans="1:5">
      <c r="A64" s="132" t="s">
        <v>503</v>
      </c>
      <c r="B64" s="12" t="str">
        <f>B$14&amp;".26"</f>
        <v>1.1.1.26</v>
      </c>
      <c r="C64" s="35" t="s">
        <v>210</v>
      </c>
      <c r="D64" s="302"/>
      <c r="E64" s="189"/>
    </row>
    <row r="65" spans="1:5">
      <c r="A65" s="132" t="s">
        <v>504</v>
      </c>
      <c r="B65" s="12" t="str">
        <f>B$14&amp;".27"</f>
        <v>1.1.1.27</v>
      </c>
      <c r="C65" s="35" t="s">
        <v>211</v>
      </c>
      <c r="D65" s="316"/>
      <c r="E65" s="189"/>
    </row>
    <row r="66" spans="1:5">
      <c r="A66" s="132" t="s">
        <v>505</v>
      </c>
      <c r="B66" s="12" t="str">
        <f>B$14&amp;".28"</f>
        <v>1.1.1.28</v>
      </c>
      <c r="C66" s="36" t="s">
        <v>212</v>
      </c>
      <c r="D66" s="302"/>
      <c r="E66" s="189"/>
    </row>
    <row r="67" spans="1:5">
      <c r="A67" s="132" t="s">
        <v>506</v>
      </c>
      <c r="B67" s="12" t="str">
        <f>B$13&amp;".2"</f>
        <v>1.1.2</v>
      </c>
      <c r="C67" s="17" t="s">
        <v>213</v>
      </c>
      <c r="D67" s="16">
        <f>$D$68+$D$77+$D$78+$D$79+$D$80+$D$81+$D$82+$D$83+$D$84+$D$85+$D$86+$D$87</f>
        <v>0</v>
      </c>
      <c r="E67" s="189"/>
    </row>
    <row r="68" spans="1:5">
      <c r="A68" s="132" t="s">
        <v>507</v>
      </c>
      <c r="B68" s="12" t="str">
        <f>B$67&amp;".1"</f>
        <v>1.1.2.1</v>
      </c>
      <c r="C68" s="25" t="s">
        <v>214</v>
      </c>
      <c r="D68" s="16">
        <f>($D$69+$D$71+$D$72+$D$76)</f>
        <v>0</v>
      </c>
      <c r="E68" s="189"/>
    </row>
    <row r="69" spans="1:5">
      <c r="A69" s="132" t="s">
        <v>508</v>
      </c>
      <c r="B69" s="20" t="str">
        <f>B$68&amp;".1"</f>
        <v>1.1.2.1.1</v>
      </c>
      <c r="C69" s="21" t="s">
        <v>215</v>
      </c>
      <c r="D69" s="302"/>
      <c r="E69" s="189"/>
    </row>
    <row r="70" spans="1:5">
      <c r="A70" s="132" t="s">
        <v>509</v>
      </c>
      <c r="B70" s="22" t="s">
        <v>216</v>
      </c>
      <c r="C70" s="21" t="s">
        <v>162</v>
      </c>
      <c r="D70" s="302"/>
      <c r="E70" s="189"/>
    </row>
    <row r="71" spans="1:5">
      <c r="A71" s="132" t="s">
        <v>510</v>
      </c>
      <c r="B71" s="20" t="str">
        <f>B$68&amp;".3"</f>
        <v>1.1.2.1.3</v>
      </c>
      <c r="C71" s="21" t="s">
        <v>163</v>
      </c>
      <c r="D71" s="302"/>
      <c r="E71" s="189"/>
    </row>
    <row r="72" spans="1:5">
      <c r="A72" s="132" t="s">
        <v>511</v>
      </c>
      <c r="B72" s="20" t="str">
        <f>B$68&amp;".4"</f>
        <v>1.1.2.1.4</v>
      </c>
      <c r="C72" s="23" t="s">
        <v>217</v>
      </c>
      <c r="D72" s="202">
        <f>SUM($D$73:$D$75)</f>
        <v>0</v>
      </c>
      <c r="E72" s="189"/>
    </row>
    <row r="73" spans="1:5">
      <c r="A73" s="132" t="s">
        <v>512</v>
      </c>
      <c r="B73" s="20" t="str">
        <f>B$72&amp;".1"</f>
        <v>1.1.2.1.4.1</v>
      </c>
      <c r="C73" s="24" t="s">
        <v>218</v>
      </c>
      <c r="D73" s="302"/>
      <c r="E73" s="189"/>
    </row>
    <row r="74" spans="1:5">
      <c r="A74" s="132" t="s">
        <v>513</v>
      </c>
      <c r="B74" s="20" t="str">
        <f>B$72&amp;".2"</f>
        <v>1.1.2.1.4.2</v>
      </c>
      <c r="C74" s="24" t="s">
        <v>219</v>
      </c>
      <c r="D74" s="302"/>
      <c r="E74" s="189"/>
    </row>
    <row r="75" spans="1:5">
      <c r="A75" s="132" t="s">
        <v>514</v>
      </c>
      <c r="B75" s="20" t="str">
        <f>B$72&amp;".3"</f>
        <v>1.1.2.1.4.3</v>
      </c>
      <c r="C75" s="37" t="s">
        <v>220</v>
      </c>
      <c r="D75" s="302"/>
      <c r="E75" s="189"/>
    </row>
    <row r="76" spans="1:5">
      <c r="A76" s="132" t="s">
        <v>515</v>
      </c>
      <c r="B76" s="20" t="str">
        <f>B$68&amp;".5"</f>
        <v>1.1.2.1.5</v>
      </c>
      <c r="C76" s="38" t="s">
        <v>221</v>
      </c>
      <c r="D76" s="302"/>
      <c r="E76" s="189"/>
    </row>
    <row r="77" spans="1:5">
      <c r="A77" s="132" t="s">
        <v>516</v>
      </c>
      <c r="B77" s="12" t="str">
        <f>B$67&amp;".2"</f>
        <v>1.1.2.2</v>
      </c>
      <c r="C77" s="28" t="s">
        <v>222</v>
      </c>
      <c r="D77" s="302"/>
      <c r="E77" s="189"/>
    </row>
    <row r="78" spans="1:5">
      <c r="A78" s="132" t="s">
        <v>517</v>
      </c>
      <c r="B78" s="12" t="str">
        <f>B$67&amp;".3"</f>
        <v>1.1.2.3</v>
      </c>
      <c r="C78" s="39" t="s">
        <v>223</v>
      </c>
      <c r="D78" s="302"/>
      <c r="E78" s="189"/>
    </row>
    <row r="79" spans="1:5">
      <c r="A79" s="132" t="s">
        <v>518</v>
      </c>
      <c r="B79" s="12" t="str">
        <f>B$67&amp;".4"</f>
        <v>1.1.2.4</v>
      </c>
      <c r="C79" s="40" t="s">
        <v>224</v>
      </c>
      <c r="D79" s="302"/>
      <c r="E79" s="193"/>
    </row>
    <row r="80" spans="1:5">
      <c r="A80" s="132" t="s">
        <v>519</v>
      </c>
      <c r="B80" s="12" t="str">
        <f>B$67&amp;".5"</f>
        <v>1.1.2.5</v>
      </c>
      <c r="C80" s="41" t="s">
        <v>225</v>
      </c>
      <c r="D80" s="315"/>
      <c r="E80" s="189"/>
    </row>
    <row r="81" spans="1:5">
      <c r="A81" s="132" t="s">
        <v>520</v>
      </c>
      <c r="B81" s="12" t="str">
        <f>B$67&amp;".6"</f>
        <v>1.1.2.6</v>
      </c>
      <c r="C81" s="42" t="s">
        <v>226</v>
      </c>
      <c r="D81" s="315"/>
      <c r="E81" s="189"/>
    </row>
    <row r="82" spans="1:5">
      <c r="A82" s="132" t="s">
        <v>521</v>
      </c>
      <c r="B82" s="12" t="str">
        <f>B$67&amp;".7"</f>
        <v>1.1.2.7</v>
      </c>
      <c r="C82" s="42" t="s">
        <v>227</v>
      </c>
      <c r="D82" s="315"/>
      <c r="E82" s="189"/>
    </row>
    <row r="83" spans="1:5">
      <c r="A83" s="132" t="s">
        <v>522</v>
      </c>
      <c r="B83" s="12" t="str">
        <f>B$67&amp;".8"</f>
        <v>1.1.2.8</v>
      </c>
      <c r="C83" s="25" t="s">
        <v>228</v>
      </c>
      <c r="D83" s="16">
        <f>-$D$107</f>
        <v>0</v>
      </c>
      <c r="E83" s="189"/>
    </row>
    <row r="84" spans="1:5">
      <c r="A84" s="132" t="s">
        <v>523</v>
      </c>
      <c r="B84" s="12" t="str">
        <f>B$67&amp;".9"</f>
        <v>1.1.2.9</v>
      </c>
      <c r="C84" s="43" t="s">
        <v>229</v>
      </c>
      <c r="D84" s="302"/>
      <c r="E84" s="189"/>
    </row>
    <row r="85" spans="1:5">
      <c r="A85" s="132" t="s">
        <v>524</v>
      </c>
      <c r="B85" s="12" t="str">
        <f>B$67&amp;".10"</f>
        <v>1.1.2.10</v>
      </c>
      <c r="C85" s="25" t="s">
        <v>230</v>
      </c>
      <c r="D85" s="328">
        <f>-MIN($D$69+$D$71+$D$72+$D$76+$D$77+$D$78+$D$79+$D$80+$D$81+$D$82+$D$83+$D$84,0)</f>
        <v>0</v>
      </c>
      <c r="E85" s="189"/>
    </row>
    <row r="86" spans="1:5">
      <c r="A86" s="132" t="s">
        <v>525</v>
      </c>
      <c r="B86" s="12" t="str">
        <f>B$67&amp;".11"</f>
        <v>1.1.2.11</v>
      </c>
      <c r="C86" s="25" t="s">
        <v>231</v>
      </c>
      <c r="D86" s="315"/>
      <c r="E86" s="189"/>
    </row>
    <row r="87" spans="1:5">
      <c r="A87" s="132" t="s">
        <v>526</v>
      </c>
      <c r="B87" s="12" t="str">
        <f>B$67&amp;".12"</f>
        <v>1.1.2.12</v>
      </c>
      <c r="C87" s="25" t="s">
        <v>232</v>
      </c>
      <c r="D87" s="302"/>
      <c r="E87" s="189"/>
    </row>
    <row r="88" spans="1:5">
      <c r="A88" s="132" t="s">
        <v>527</v>
      </c>
      <c r="B88" s="12" t="str">
        <f>B$12&amp;".2"</f>
        <v>1.2</v>
      </c>
      <c r="C88" s="17" t="s">
        <v>233</v>
      </c>
      <c r="D88" s="16">
        <f>$D$89+$D$98+$D$99+$D$100+$D$101+$D$102+$D$103+$D$104+$D$105+$D$106+$D$107+$D$108+$D$109</f>
        <v>0</v>
      </c>
      <c r="E88" s="189"/>
    </row>
    <row r="89" spans="1:5">
      <c r="A89" s="132" t="s">
        <v>528</v>
      </c>
      <c r="B89" s="12" t="str">
        <f>B$88&amp;".1"</f>
        <v>1.2.1</v>
      </c>
      <c r="C89" s="31" t="s">
        <v>234</v>
      </c>
      <c r="D89" s="16">
        <f>$D$90+$D$92+$D$93+$D$97</f>
        <v>0</v>
      </c>
      <c r="E89" s="189"/>
    </row>
    <row r="90" spans="1:5">
      <c r="A90" s="132" t="s">
        <v>529</v>
      </c>
      <c r="B90" s="20" t="str">
        <f>B89&amp;".1"</f>
        <v>1.2.1.1</v>
      </c>
      <c r="C90" s="44" t="s">
        <v>235</v>
      </c>
      <c r="D90" s="302"/>
      <c r="E90" s="189"/>
    </row>
    <row r="91" spans="1:5">
      <c r="A91" s="132" t="s">
        <v>530</v>
      </c>
      <c r="B91" s="20" t="s">
        <v>236</v>
      </c>
      <c r="C91" s="44" t="s">
        <v>237</v>
      </c>
      <c r="D91" s="302"/>
      <c r="E91" s="189"/>
    </row>
    <row r="92" spans="1:5">
      <c r="A92" s="132" t="s">
        <v>531</v>
      </c>
      <c r="B92" s="20" t="str">
        <f>B$89&amp;".3"</f>
        <v>1.2.1.3</v>
      </c>
      <c r="C92" s="21" t="s">
        <v>163</v>
      </c>
      <c r="D92" s="302"/>
      <c r="E92" s="189"/>
    </row>
    <row r="93" spans="1:5">
      <c r="A93" s="132" t="s">
        <v>532</v>
      </c>
      <c r="B93" s="20" t="str">
        <f>B$89&amp;".4"</f>
        <v>1.2.1.4</v>
      </c>
      <c r="C93" s="23" t="s">
        <v>238</v>
      </c>
      <c r="D93" s="202">
        <f>$D$94+$D$95+$D$96</f>
        <v>0</v>
      </c>
      <c r="E93" s="189"/>
    </row>
    <row r="94" spans="1:5">
      <c r="A94" s="132" t="s">
        <v>533</v>
      </c>
      <c r="B94" s="20" t="str">
        <f>B$93&amp;".1"</f>
        <v>1.2.1.4.1</v>
      </c>
      <c r="C94" s="24" t="s">
        <v>239</v>
      </c>
      <c r="D94" s="302"/>
      <c r="E94" s="189"/>
    </row>
    <row r="95" spans="1:5">
      <c r="A95" s="132" t="s">
        <v>534</v>
      </c>
      <c r="B95" s="20" t="str">
        <f>B$93&amp;".2"</f>
        <v>1.2.1.4.2</v>
      </c>
      <c r="C95" s="24" t="s">
        <v>240</v>
      </c>
      <c r="D95" s="302"/>
      <c r="E95" s="189"/>
    </row>
    <row r="96" spans="1:5">
      <c r="A96" s="132" t="s">
        <v>535</v>
      </c>
      <c r="B96" s="20" t="str">
        <f>B$93&amp;".3"</f>
        <v>1.2.1.4.3</v>
      </c>
      <c r="C96" s="24" t="s">
        <v>241</v>
      </c>
      <c r="D96" s="302"/>
      <c r="E96" s="189"/>
    </row>
    <row r="97" spans="1:5">
      <c r="A97" s="132" t="s">
        <v>536</v>
      </c>
      <c r="B97" s="20" t="str">
        <f>B$89&amp;".5"</f>
        <v>1.2.1.5</v>
      </c>
      <c r="C97" s="23" t="s">
        <v>242</v>
      </c>
      <c r="D97" s="302"/>
      <c r="E97" s="189"/>
    </row>
    <row r="98" spans="1:5">
      <c r="A98" s="132" t="s">
        <v>537</v>
      </c>
      <c r="B98" s="12" t="str">
        <f>B$88&amp;".2"</f>
        <v>1.2.2</v>
      </c>
      <c r="C98" s="45" t="s">
        <v>243</v>
      </c>
      <c r="D98" s="302"/>
      <c r="E98" s="189"/>
    </row>
    <row r="99" spans="1:5">
      <c r="A99" s="132" t="s">
        <v>538</v>
      </c>
      <c r="B99" s="12" t="str">
        <f>B$88&amp;".3"</f>
        <v>1.2.3</v>
      </c>
      <c r="C99" s="25" t="s">
        <v>244</v>
      </c>
      <c r="D99" s="302"/>
      <c r="E99" s="189"/>
    </row>
    <row r="100" spans="1:5">
      <c r="A100" s="132" t="s">
        <v>539</v>
      </c>
      <c r="B100" s="12" t="str">
        <f>B$88&amp;".4"</f>
        <v>1.2.4</v>
      </c>
      <c r="C100" s="40" t="s">
        <v>245</v>
      </c>
      <c r="D100" s="302"/>
      <c r="E100" s="189"/>
    </row>
    <row r="101" spans="1:5">
      <c r="A101" s="132" t="s">
        <v>540</v>
      </c>
      <c r="B101" s="12" t="str">
        <f>B$88&amp;".5"</f>
        <v>1.2.5</v>
      </c>
      <c r="C101" s="18" t="s">
        <v>246</v>
      </c>
      <c r="D101" s="302"/>
      <c r="E101" s="189"/>
    </row>
    <row r="102" spans="1:5">
      <c r="A102" s="132" t="s">
        <v>541</v>
      </c>
      <c r="B102" s="12" t="str">
        <f>B$88&amp;".6"</f>
        <v>1.2.6</v>
      </c>
      <c r="C102" s="18" t="s">
        <v>247</v>
      </c>
      <c r="D102" s="302"/>
      <c r="E102" s="189"/>
    </row>
    <row r="103" spans="1:5">
      <c r="A103" s="132" t="s">
        <v>542</v>
      </c>
      <c r="B103" s="12" t="str">
        <f>B$88&amp;".7"</f>
        <v>1.2.7</v>
      </c>
      <c r="C103" s="18" t="s">
        <v>248</v>
      </c>
      <c r="D103" s="302"/>
      <c r="E103" s="189"/>
    </row>
    <row r="104" spans="1:5">
      <c r="A104" s="132" t="s">
        <v>543</v>
      </c>
      <c r="B104" s="12" t="str">
        <f>B$88&amp;".8"</f>
        <v>1.2.8</v>
      </c>
      <c r="C104" s="31" t="s">
        <v>249</v>
      </c>
      <c r="D104" s="302"/>
      <c r="E104" s="189"/>
    </row>
    <row r="105" spans="1:5">
      <c r="A105" s="132" t="s">
        <v>544</v>
      </c>
      <c r="B105" s="12" t="str">
        <f>B$88&amp;".9"</f>
        <v>1.2.9</v>
      </c>
      <c r="C105" s="31" t="s">
        <v>250</v>
      </c>
      <c r="D105" s="316"/>
      <c r="E105" s="189"/>
    </row>
    <row r="106" spans="1:5">
      <c r="A106" s="132" t="s">
        <v>545</v>
      </c>
      <c r="B106" s="12" t="str">
        <f>B$88&amp;".10"</f>
        <v>1.2.10</v>
      </c>
      <c r="C106" s="43" t="s">
        <v>251</v>
      </c>
      <c r="D106" s="302"/>
      <c r="E106" s="189"/>
    </row>
    <row r="107" spans="1:5">
      <c r="A107" s="132" t="s">
        <v>546</v>
      </c>
      <c r="B107" s="12" t="str">
        <f>B$88&amp;".11"</f>
        <v>1.2.11</v>
      </c>
      <c r="C107" s="46" t="s">
        <v>252</v>
      </c>
      <c r="D107" s="198">
        <f>-MIN($D$90+$D$92+$D$93+$D$97+$D$98+$D$99+$D$100+$D$101+$D$102+$D$103+$D$104+$D$105+$D$106,0)</f>
        <v>0</v>
      </c>
      <c r="E107" s="189"/>
    </row>
    <row r="108" spans="1:5">
      <c r="A108" s="132" t="s">
        <v>547</v>
      </c>
      <c r="B108" s="12" t="str">
        <f>B$88&amp;".12"</f>
        <v>1.2.12</v>
      </c>
      <c r="C108" s="46" t="s">
        <v>253</v>
      </c>
      <c r="D108" s="316"/>
      <c r="E108" s="189"/>
    </row>
    <row r="109" spans="1:5" ht="15" thickBot="1">
      <c r="A109" s="132" t="s">
        <v>548</v>
      </c>
      <c r="B109" s="48" t="str">
        <f>B$88&amp;".13"</f>
        <v>1.2.13</v>
      </c>
      <c r="C109" s="49" t="s">
        <v>254</v>
      </c>
      <c r="D109" s="302"/>
      <c r="E109" s="189"/>
    </row>
    <row r="110" spans="1:5" ht="15" thickBot="1">
      <c r="E110" s="189"/>
    </row>
    <row r="111" spans="1:5" ht="18" thickBot="1">
      <c r="A111" s="526" t="s">
        <v>255</v>
      </c>
      <c r="B111" s="527"/>
      <c r="C111" s="527"/>
      <c r="D111" s="528"/>
      <c r="E111" s="189"/>
    </row>
    <row r="112" spans="1:5" ht="15" thickBot="1">
      <c r="A112" s="227"/>
      <c r="B112" s="226"/>
      <c r="C112" s="226"/>
      <c r="D112" s="226"/>
      <c r="E112" s="189"/>
    </row>
    <row r="113" spans="1:5" ht="17.5">
      <c r="A113" s="9" t="s">
        <v>151</v>
      </c>
      <c r="B113" s="50" t="s">
        <v>152</v>
      </c>
      <c r="C113" s="50" t="s">
        <v>153</v>
      </c>
      <c r="D113" s="51" t="s">
        <v>154</v>
      </c>
      <c r="E113" s="189"/>
    </row>
    <row r="114" spans="1:5">
      <c r="A114" s="133">
        <v>150</v>
      </c>
      <c r="B114" s="52" t="s">
        <v>256</v>
      </c>
      <c r="C114" s="53" t="s">
        <v>257</v>
      </c>
      <c r="D114" s="198">
        <f>$D$117+$D$138+$D$145+$D$149+$D$150+$D$154</f>
        <v>0</v>
      </c>
      <c r="E114" s="189"/>
    </row>
    <row r="115" spans="1:5">
      <c r="A115" s="133">
        <v>151</v>
      </c>
      <c r="B115" s="54" t="s">
        <v>258</v>
      </c>
      <c r="C115" s="55" t="s">
        <v>259</v>
      </c>
      <c r="D115" s="302"/>
      <c r="E115" s="189"/>
    </row>
    <row r="116" spans="1:5">
      <c r="A116" s="133">
        <v>152</v>
      </c>
      <c r="B116" s="54" t="s">
        <v>260</v>
      </c>
      <c r="C116" s="55" t="s">
        <v>261</v>
      </c>
      <c r="D116" s="302"/>
      <c r="E116" s="189"/>
    </row>
    <row r="117" spans="1:5">
      <c r="A117" s="133">
        <v>153</v>
      </c>
      <c r="B117" s="56" t="s">
        <v>156</v>
      </c>
      <c r="C117" s="57" t="s">
        <v>262</v>
      </c>
      <c r="D117" s="198">
        <f>$D$118</f>
        <v>0</v>
      </c>
      <c r="E117" s="189"/>
    </row>
    <row r="118" spans="1:5">
      <c r="A118" s="133">
        <v>154</v>
      </c>
      <c r="B118" s="56" t="s">
        <v>263</v>
      </c>
      <c r="C118" s="58" t="s">
        <v>264</v>
      </c>
      <c r="D118" s="198">
        <f>$D$119+$D$136</f>
        <v>0</v>
      </c>
      <c r="E118" s="189"/>
    </row>
    <row r="119" spans="1:5">
      <c r="A119" s="133">
        <v>155</v>
      </c>
      <c r="B119" s="54" t="s">
        <v>265</v>
      </c>
      <c r="C119" s="59" t="s">
        <v>266</v>
      </c>
      <c r="D119" s="47">
        <f>SUM($D$120:$D$135)</f>
        <v>0</v>
      </c>
      <c r="E119" s="189"/>
    </row>
    <row r="120" spans="1:5">
      <c r="A120" s="133">
        <v>156</v>
      </c>
      <c r="B120" s="54" t="s">
        <v>267</v>
      </c>
      <c r="C120" s="60" t="s">
        <v>268</v>
      </c>
      <c r="D120" s="302"/>
      <c r="E120" s="189"/>
    </row>
    <row r="121" spans="1:5">
      <c r="A121" s="133">
        <v>157</v>
      </c>
      <c r="B121" s="54" t="s">
        <v>269</v>
      </c>
      <c r="C121" s="60" t="s">
        <v>270</v>
      </c>
      <c r="D121" s="302"/>
      <c r="E121" s="189"/>
    </row>
    <row r="122" spans="1:5">
      <c r="A122" s="133">
        <v>158</v>
      </c>
      <c r="B122" s="54" t="s">
        <v>271</v>
      </c>
      <c r="C122" s="60" t="s">
        <v>272</v>
      </c>
      <c r="D122" s="302"/>
      <c r="E122" s="189"/>
    </row>
    <row r="123" spans="1:5">
      <c r="A123" s="133">
        <v>159</v>
      </c>
      <c r="B123" s="54" t="s">
        <v>273</v>
      </c>
      <c r="C123" s="60" t="s">
        <v>274</v>
      </c>
      <c r="D123" s="302"/>
      <c r="E123" s="189"/>
    </row>
    <row r="124" spans="1:5">
      <c r="A124" s="133">
        <v>160</v>
      </c>
      <c r="B124" s="54" t="s">
        <v>275</v>
      </c>
      <c r="C124" s="60" t="s">
        <v>276</v>
      </c>
      <c r="D124" s="302"/>
      <c r="E124" s="189"/>
    </row>
    <row r="125" spans="1:5">
      <c r="A125" s="133">
        <v>161</v>
      </c>
      <c r="B125" s="54" t="s">
        <v>277</v>
      </c>
      <c r="C125" s="60" t="s">
        <v>278</v>
      </c>
      <c r="D125" s="302"/>
      <c r="E125" s="189"/>
    </row>
    <row r="126" spans="1:5">
      <c r="A126" s="133">
        <v>162</v>
      </c>
      <c r="B126" s="54" t="s">
        <v>279</v>
      </c>
      <c r="C126" s="60" t="s">
        <v>280</v>
      </c>
      <c r="D126" s="302"/>
      <c r="E126" s="189"/>
    </row>
    <row r="127" spans="1:5">
      <c r="A127" s="133">
        <v>163</v>
      </c>
      <c r="B127" s="54" t="s">
        <v>281</v>
      </c>
      <c r="C127" s="60" t="s">
        <v>282</v>
      </c>
      <c r="D127" s="302"/>
      <c r="E127" s="189"/>
    </row>
    <row r="128" spans="1:5">
      <c r="A128" s="133">
        <v>164</v>
      </c>
      <c r="B128" s="54" t="s">
        <v>283</v>
      </c>
      <c r="C128" s="60" t="s">
        <v>284</v>
      </c>
      <c r="D128" s="302"/>
      <c r="E128" s="189"/>
    </row>
    <row r="129" spans="1:5">
      <c r="A129" s="133">
        <v>165</v>
      </c>
      <c r="B129" s="54" t="s">
        <v>285</v>
      </c>
      <c r="C129" s="60" t="s">
        <v>286</v>
      </c>
      <c r="D129" s="302"/>
      <c r="E129" s="189"/>
    </row>
    <row r="130" spans="1:5">
      <c r="A130" s="133">
        <v>166</v>
      </c>
      <c r="B130" s="54" t="s">
        <v>287</v>
      </c>
      <c r="C130" s="60" t="s">
        <v>288</v>
      </c>
      <c r="D130" s="302"/>
      <c r="E130" s="189"/>
    </row>
    <row r="131" spans="1:5">
      <c r="A131" s="133">
        <v>167</v>
      </c>
      <c r="B131" s="54" t="s">
        <v>289</v>
      </c>
      <c r="C131" s="60" t="s">
        <v>290</v>
      </c>
      <c r="D131" s="302"/>
      <c r="E131" s="189"/>
    </row>
    <row r="132" spans="1:5">
      <c r="A132" s="133">
        <v>168</v>
      </c>
      <c r="B132" s="54" t="s">
        <v>291</v>
      </c>
      <c r="C132" s="60" t="s">
        <v>292</v>
      </c>
      <c r="D132" s="302"/>
      <c r="E132" s="189"/>
    </row>
    <row r="133" spans="1:5">
      <c r="A133" s="133">
        <v>169</v>
      </c>
      <c r="B133" s="54" t="s">
        <v>293</v>
      </c>
      <c r="C133" s="60" t="s">
        <v>294</v>
      </c>
      <c r="D133" s="302"/>
      <c r="E133" s="189"/>
    </row>
    <row r="134" spans="1:5">
      <c r="A134" s="133">
        <v>170</v>
      </c>
      <c r="B134" s="54" t="s">
        <v>295</v>
      </c>
      <c r="C134" s="60" t="s">
        <v>296</v>
      </c>
      <c r="D134" s="302"/>
      <c r="E134" s="189"/>
    </row>
    <row r="135" spans="1:5">
      <c r="A135" s="133">
        <v>171</v>
      </c>
      <c r="B135" s="54" t="s">
        <v>297</v>
      </c>
      <c r="C135" s="60" t="s">
        <v>298</v>
      </c>
      <c r="D135" s="302"/>
      <c r="E135" s="189"/>
    </row>
    <row r="136" spans="1:5">
      <c r="A136" s="133">
        <v>172</v>
      </c>
      <c r="B136" s="54" t="s">
        <v>299</v>
      </c>
      <c r="C136" s="61" t="s">
        <v>300</v>
      </c>
      <c r="D136" s="302"/>
      <c r="E136" s="189"/>
    </row>
    <row r="137" spans="1:5">
      <c r="A137" s="133">
        <v>173</v>
      </c>
      <c r="B137" s="54" t="s">
        <v>301</v>
      </c>
      <c r="C137" s="62" t="s">
        <v>302</v>
      </c>
      <c r="D137" s="302"/>
      <c r="E137" s="189"/>
    </row>
    <row r="138" spans="1:5">
      <c r="A138" s="133">
        <v>174</v>
      </c>
      <c r="B138" s="56" t="s">
        <v>303</v>
      </c>
      <c r="C138" s="65" t="s">
        <v>304</v>
      </c>
      <c r="D138" s="198">
        <f>$D$139</f>
        <v>0</v>
      </c>
      <c r="E138" s="189"/>
    </row>
    <row r="139" spans="1:5">
      <c r="A139" s="133">
        <v>175</v>
      </c>
      <c r="B139" s="56" t="s">
        <v>305</v>
      </c>
      <c r="C139" s="64" t="s">
        <v>306</v>
      </c>
      <c r="D139" s="198">
        <f>SUM($D$140:$D$143)</f>
        <v>0</v>
      </c>
      <c r="E139" s="189"/>
    </row>
    <row r="140" spans="1:5">
      <c r="A140" s="133">
        <v>176</v>
      </c>
      <c r="B140" s="54" t="s">
        <v>307</v>
      </c>
      <c r="C140" s="61" t="s">
        <v>308</v>
      </c>
      <c r="D140" s="302"/>
      <c r="E140" s="189"/>
    </row>
    <row r="141" spans="1:5">
      <c r="A141" s="133">
        <v>177</v>
      </c>
      <c r="B141" s="54" t="s">
        <v>309</v>
      </c>
      <c r="C141" s="63" t="s">
        <v>296</v>
      </c>
      <c r="D141" s="302"/>
      <c r="E141" s="189"/>
    </row>
    <row r="142" spans="1:5">
      <c r="A142" s="133">
        <v>178</v>
      </c>
      <c r="B142" s="54" t="s">
        <v>310</v>
      </c>
      <c r="C142" s="63" t="s">
        <v>311</v>
      </c>
      <c r="D142" s="302"/>
      <c r="E142" s="189"/>
    </row>
    <row r="143" spans="1:5">
      <c r="A143" s="133">
        <v>179</v>
      </c>
      <c r="B143" s="54" t="s">
        <v>312</v>
      </c>
      <c r="C143" s="63" t="s">
        <v>313</v>
      </c>
      <c r="D143" s="302"/>
      <c r="E143" s="189"/>
    </row>
    <row r="144" spans="1:5">
      <c r="A144" s="133">
        <v>180</v>
      </c>
      <c r="B144" s="56" t="s">
        <v>314</v>
      </c>
      <c r="C144" s="64" t="s">
        <v>315</v>
      </c>
      <c r="D144" s="302"/>
      <c r="E144" s="189"/>
    </row>
    <row r="145" spans="1:5">
      <c r="A145" s="133">
        <v>181</v>
      </c>
      <c r="B145" s="56" t="s">
        <v>316</v>
      </c>
      <c r="C145" s="65" t="s">
        <v>317</v>
      </c>
      <c r="D145" s="198">
        <f>SUM($D$146:$D$148)</f>
        <v>0</v>
      </c>
      <c r="E145" s="189"/>
    </row>
    <row r="146" spans="1:5">
      <c r="A146" s="133">
        <v>182</v>
      </c>
      <c r="B146" s="56" t="s">
        <v>318</v>
      </c>
      <c r="C146" s="66" t="s">
        <v>319</v>
      </c>
      <c r="D146" s="302"/>
      <c r="E146" s="189"/>
    </row>
    <row r="147" spans="1:5">
      <c r="A147" s="133">
        <v>183</v>
      </c>
      <c r="B147" s="56" t="s">
        <v>320</v>
      </c>
      <c r="C147" s="66" t="s">
        <v>321</v>
      </c>
      <c r="D147" s="302"/>
      <c r="E147" s="189"/>
    </row>
    <row r="148" spans="1:5">
      <c r="A148" s="133">
        <v>184</v>
      </c>
      <c r="B148" s="56" t="s">
        <v>322</v>
      </c>
      <c r="C148" s="66" t="s">
        <v>323</v>
      </c>
      <c r="D148" s="302"/>
      <c r="E148" s="189"/>
    </row>
    <row r="149" spans="1:5">
      <c r="A149" s="133">
        <v>185</v>
      </c>
      <c r="B149" s="67" t="s">
        <v>324</v>
      </c>
      <c r="C149" s="58" t="s">
        <v>325</v>
      </c>
      <c r="D149" s="302"/>
      <c r="E149" s="189"/>
    </row>
    <row r="150" spans="1:5">
      <c r="A150" s="133">
        <v>186</v>
      </c>
      <c r="B150" s="56" t="s">
        <v>326</v>
      </c>
      <c r="C150" s="65" t="s">
        <v>327</v>
      </c>
      <c r="D150" s="198">
        <f>SUM($D$151:$D$153)</f>
        <v>0</v>
      </c>
      <c r="E150" s="189"/>
    </row>
    <row r="151" spans="1:5">
      <c r="A151" s="133">
        <v>187</v>
      </c>
      <c r="B151" s="56" t="s">
        <v>328</v>
      </c>
      <c r="C151" s="66" t="s">
        <v>329</v>
      </c>
      <c r="D151" s="302"/>
      <c r="E151" s="189"/>
    </row>
    <row r="152" spans="1:5">
      <c r="A152" s="133">
        <v>188</v>
      </c>
      <c r="B152" s="56" t="s">
        <v>330</v>
      </c>
      <c r="C152" s="66" t="s">
        <v>331</v>
      </c>
      <c r="D152" s="302"/>
      <c r="E152" s="189"/>
    </row>
    <row r="153" spans="1:5">
      <c r="A153" s="133">
        <v>189</v>
      </c>
      <c r="B153" s="56" t="s">
        <v>332</v>
      </c>
      <c r="C153" s="68" t="s">
        <v>333</v>
      </c>
      <c r="D153" s="302"/>
      <c r="E153" s="189"/>
    </row>
    <row r="154" spans="1:5">
      <c r="A154" s="133">
        <v>190</v>
      </c>
      <c r="B154" s="69" t="s">
        <v>334</v>
      </c>
      <c r="C154" s="70" t="s">
        <v>335</v>
      </c>
      <c r="D154" s="198">
        <f>$D$155+$D$156+$D$160+$D$161</f>
        <v>0</v>
      </c>
      <c r="E154" s="189"/>
    </row>
    <row r="155" spans="1:5">
      <c r="A155" s="133">
        <v>191</v>
      </c>
      <c r="B155" s="69" t="s">
        <v>336</v>
      </c>
      <c r="C155" s="71" t="s">
        <v>337</v>
      </c>
      <c r="D155" s="351"/>
      <c r="E155" s="189"/>
    </row>
    <row r="156" spans="1:5">
      <c r="A156" s="133">
        <v>192</v>
      </c>
      <c r="B156" s="69" t="s">
        <v>338</v>
      </c>
      <c r="C156" s="72" t="s">
        <v>339</v>
      </c>
      <c r="D156" s="198">
        <f>SUM($D$159)</f>
        <v>0</v>
      </c>
      <c r="E156" s="189"/>
    </row>
    <row r="157" spans="1:5">
      <c r="A157" s="133">
        <v>193</v>
      </c>
      <c r="B157" s="73" t="s">
        <v>340</v>
      </c>
      <c r="C157" s="74" t="s">
        <v>341</v>
      </c>
      <c r="D157" s="351"/>
      <c r="E157" s="189"/>
    </row>
    <row r="158" spans="1:5">
      <c r="A158" s="133">
        <v>194</v>
      </c>
      <c r="B158" s="73" t="s">
        <v>342</v>
      </c>
      <c r="C158" s="74" t="s">
        <v>343</v>
      </c>
      <c r="D158" s="351"/>
      <c r="E158" s="189"/>
    </row>
    <row r="159" spans="1:5">
      <c r="A159" s="133">
        <v>195</v>
      </c>
      <c r="B159" s="73" t="s">
        <v>344</v>
      </c>
      <c r="C159" s="74" t="s">
        <v>345</v>
      </c>
      <c r="D159" s="351"/>
      <c r="E159" s="189"/>
    </row>
    <row r="160" spans="1:5">
      <c r="A160" s="133">
        <v>196</v>
      </c>
      <c r="B160" s="69" t="s">
        <v>346</v>
      </c>
      <c r="C160" s="64" t="s">
        <v>347</v>
      </c>
      <c r="D160" s="351"/>
      <c r="E160" s="189"/>
    </row>
    <row r="161" spans="1:5" ht="15" thickBot="1">
      <c r="A161" s="133">
        <v>197</v>
      </c>
      <c r="B161" s="75" t="s">
        <v>348</v>
      </c>
      <c r="C161" s="76" t="s">
        <v>349</v>
      </c>
      <c r="D161" s="352"/>
      <c r="E161" s="189"/>
    </row>
    <row r="162" spans="1:5" ht="15" thickBot="1">
      <c r="E162" s="189"/>
    </row>
    <row r="163" spans="1:5" ht="18" thickBot="1">
      <c r="A163" s="529" t="s">
        <v>350</v>
      </c>
      <c r="B163" s="530"/>
      <c r="C163" s="530"/>
      <c r="D163" s="531"/>
      <c r="E163" s="189"/>
    </row>
    <row r="164" spans="1:5" ht="18" thickBot="1">
      <c r="A164" s="228"/>
      <c r="B164" s="228"/>
      <c r="C164" s="228"/>
      <c r="D164" s="228"/>
      <c r="E164" s="189"/>
    </row>
    <row r="165" spans="1:5" ht="18" thickBot="1">
      <c r="A165" s="77" t="s">
        <v>151</v>
      </c>
      <c r="B165" s="78" t="s">
        <v>351</v>
      </c>
      <c r="C165" s="78" t="s">
        <v>153</v>
      </c>
      <c r="D165" s="79" t="s">
        <v>154</v>
      </c>
      <c r="E165" s="189"/>
    </row>
    <row r="166" spans="1:5">
      <c r="A166" s="335" t="s">
        <v>180</v>
      </c>
      <c r="B166" s="80">
        <v>1</v>
      </c>
      <c r="C166" s="81" t="s">
        <v>352</v>
      </c>
      <c r="D166" s="329" t="str">
        <f>IF($D$12=0,"-",($D$14/$D$114))</f>
        <v>-</v>
      </c>
      <c r="E166" s="191"/>
    </row>
    <row r="167" spans="1:5">
      <c r="A167" s="335" t="s">
        <v>549</v>
      </c>
      <c r="B167" s="82">
        <v>2</v>
      </c>
      <c r="C167" s="46" t="s">
        <v>353</v>
      </c>
      <c r="D167" s="330">
        <f>(($D$14)-($D$114)*4.5%)</f>
        <v>0</v>
      </c>
      <c r="E167" s="203"/>
    </row>
    <row r="168" spans="1:5">
      <c r="A168" s="335" t="s">
        <v>550</v>
      </c>
      <c r="B168" s="82">
        <v>3</v>
      </c>
      <c r="C168" s="46" t="s">
        <v>354</v>
      </c>
      <c r="D168" s="331" t="str">
        <f>IF($D$12=0,"-",($D$14+$D$67)/$D$114)</f>
        <v>-</v>
      </c>
      <c r="E168" s="191"/>
    </row>
    <row r="169" spans="1:5">
      <c r="A169" s="335" t="s">
        <v>551</v>
      </c>
      <c r="B169" s="82">
        <v>4</v>
      </c>
      <c r="C169" s="46" t="s">
        <v>355</v>
      </c>
      <c r="D169" s="330">
        <f>(($D$13)-($D$114)*6%)</f>
        <v>0</v>
      </c>
      <c r="E169" s="203"/>
    </row>
    <row r="170" spans="1:5">
      <c r="A170" s="335" t="s">
        <v>552</v>
      </c>
      <c r="B170" s="82">
        <v>5</v>
      </c>
      <c r="C170" s="46" t="s">
        <v>356</v>
      </c>
      <c r="D170" s="331" t="str">
        <f>IF($D$12=0,"-",($D$12/$D$114))</f>
        <v>-</v>
      </c>
      <c r="E170" s="191"/>
    </row>
    <row r="171" spans="1:5">
      <c r="A171" s="335" t="s">
        <v>553</v>
      </c>
      <c r="B171" s="82">
        <v>6</v>
      </c>
      <c r="C171" s="46" t="s">
        <v>357</v>
      </c>
      <c r="D171" s="330">
        <f>(($D$12)-($D$114)*8%)</f>
        <v>0</v>
      </c>
      <c r="E171" s="203"/>
    </row>
    <row r="172" spans="1:5" ht="15" thickBot="1">
      <c r="A172" s="229"/>
      <c r="B172" s="230"/>
      <c r="C172" s="231"/>
      <c r="D172" s="333"/>
      <c r="E172" s="189"/>
    </row>
    <row r="173" spans="1:5" ht="18" thickBot="1">
      <c r="A173" s="83" t="s">
        <v>358</v>
      </c>
      <c r="B173" s="84"/>
      <c r="C173" s="84"/>
      <c r="D173" s="85"/>
      <c r="E173" s="189"/>
    </row>
    <row r="174" spans="1:5" ht="15" thickBot="1">
      <c r="A174" s="232"/>
      <c r="B174" s="232"/>
      <c r="C174" s="232"/>
      <c r="D174" s="86"/>
      <c r="E174" s="189"/>
    </row>
    <row r="175" spans="1:5">
      <c r="A175" s="87" t="s">
        <v>359</v>
      </c>
      <c r="B175" s="88" t="s">
        <v>351</v>
      </c>
      <c r="C175" s="88" t="s">
        <v>153</v>
      </c>
      <c r="D175" s="89" t="s">
        <v>154</v>
      </c>
      <c r="E175" s="189"/>
    </row>
    <row r="176" spans="1:5">
      <c r="A176" s="90" t="s">
        <v>360</v>
      </c>
      <c r="B176" s="91"/>
      <c r="C176" s="91"/>
      <c r="D176" s="92"/>
      <c r="E176" s="189"/>
    </row>
    <row r="177" spans="1:5">
      <c r="A177" s="336">
        <v>300</v>
      </c>
      <c r="B177" s="93">
        <v>1</v>
      </c>
      <c r="C177" s="94" t="s">
        <v>361</v>
      </c>
      <c r="D177" s="47">
        <f>SUM($D$178:$D$180)</f>
        <v>0</v>
      </c>
      <c r="E177" s="189"/>
    </row>
    <row r="178" spans="1:5">
      <c r="A178" s="336">
        <v>301</v>
      </c>
      <c r="B178" s="93" t="str">
        <f>B$13&amp;".1"</f>
        <v>1.1.1</v>
      </c>
      <c r="C178" s="95" t="s">
        <v>362</v>
      </c>
      <c r="D178" s="351"/>
      <c r="E178" s="189"/>
    </row>
    <row r="179" spans="1:5">
      <c r="A179" s="336">
        <v>302</v>
      </c>
      <c r="B179" s="93" t="str">
        <f>B$13&amp;".2"</f>
        <v>1.1.2</v>
      </c>
      <c r="C179" s="95" t="s">
        <v>363</v>
      </c>
      <c r="D179" s="351"/>
      <c r="E179" s="189"/>
    </row>
    <row r="180" spans="1:5">
      <c r="A180" s="336">
        <v>303</v>
      </c>
      <c r="B180" s="93" t="str">
        <f>B$13&amp;".3"</f>
        <v>1.1.3</v>
      </c>
      <c r="C180" s="95" t="s">
        <v>364</v>
      </c>
      <c r="D180" s="351"/>
      <c r="E180" s="189"/>
    </row>
    <row r="181" spans="1:5">
      <c r="A181" s="336">
        <v>304</v>
      </c>
      <c r="B181" s="93">
        <v>2</v>
      </c>
      <c r="C181" s="46" t="s">
        <v>365</v>
      </c>
      <c r="D181" s="47">
        <f>SUM($D$182:$D$183)</f>
        <v>0</v>
      </c>
      <c r="E181" s="189"/>
    </row>
    <row r="182" spans="1:5">
      <c r="A182" s="336">
        <v>305</v>
      </c>
      <c r="B182" s="93" t="str">
        <f>B$17&amp;".1"</f>
        <v>1.1.1.1.2*.1</v>
      </c>
      <c r="C182" s="95" t="s">
        <v>366</v>
      </c>
      <c r="D182" s="351"/>
      <c r="E182" s="189"/>
    </row>
    <row r="183" spans="1:5">
      <c r="A183" s="336">
        <v>306</v>
      </c>
      <c r="B183" s="93" t="str">
        <f>B$17&amp;".2"</f>
        <v>1.1.1.1.2*.2</v>
      </c>
      <c r="C183" s="95" t="s">
        <v>367</v>
      </c>
      <c r="D183" s="47">
        <f>SUM($D$184:$D$185)</f>
        <v>0</v>
      </c>
      <c r="E183" s="189"/>
    </row>
    <row r="184" spans="1:5" ht="27">
      <c r="A184" s="336">
        <v>307</v>
      </c>
      <c r="B184" s="93" t="str">
        <f>B$19&amp;".1"</f>
        <v>1.1.1.1.4.1</v>
      </c>
      <c r="C184" s="96" t="s">
        <v>368</v>
      </c>
      <c r="D184" s="351"/>
      <c r="E184" s="189"/>
    </row>
    <row r="185" spans="1:5" ht="29.5" customHeight="1">
      <c r="A185" s="336">
        <v>308</v>
      </c>
      <c r="B185" s="93" t="str">
        <f>B$19&amp;".2"</f>
        <v>1.1.1.1.4.2</v>
      </c>
      <c r="C185" s="97" t="s">
        <v>369</v>
      </c>
      <c r="D185" s="351"/>
      <c r="E185" s="189"/>
    </row>
    <row r="186" spans="1:5">
      <c r="A186" s="90" t="s">
        <v>370</v>
      </c>
      <c r="B186" s="91"/>
      <c r="C186" s="91"/>
      <c r="D186" s="98"/>
      <c r="E186" s="189"/>
    </row>
    <row r="187" spans="1:5" ht="27">
      <c r="A187" s="336">
        <v>309</v>
      </c>
      <c r="B187" s="93">
        <v>3</v>
      </c>
      <c r="C187" s="99" t="s">
        <v>371</v>
      </c>
      <c r="D187" s="47">
        <f>SUM($D$188+$D$192)</f>
        <v>0</v>
      </c>
      <c r="E187" s="189"/>
    </row>
    <row r="188" spans="1:5" ht="27">
      <c r="A188" s="336">
        <v>310</v>
      </c>
      <c r="B188" s="93" t="str">
        <f>B$23&amp;".1"</f>
        <v>1.1.1.1.5.1</v>
      </c>
      <c r="C188" s="96" t="s">
        <v>372</v>
      </c>
      <c r="D188" s="47">
        <f>SUM($D$189+$D$190+$D$191)</f>
        <v>0</v>
      </c>
      <c r="E188" s="189"/>
    </row>
    <row r="189" spans="1:5">
      <c r="A189" s="336">
        <v>311</v>
      </c>
      <c r="B189" s="93" t="str">
        <f>B$24&amp;".1"</f>
        <v>1.1.1.2.1</v>
      </c>
      <c r="C189" s="100" t="s">
        <v>373</v>
      </c>
      <c r="D189" s="351"/>
      <c r="E189" s="189"/>
    </row>
    <row r="190" spans="1:5">
      <c r="A190" s="336">
        <v>312</v>
      </c>
      <c r="B190" s="93" t="str">
        <f>B$24&amp;".2"</f>
        <v>1.1.1.2.2</v>
      </c>
      <c r="C190" s="100" t="s">
        <v>374</v>
      </c>
      <c r="D190" s="351"/>
      <c r="E190" s="189"/>
    </row>
    <row r="191" spans="1:5">
      <c r="A191" s="336">
        <v>313</v>
      </c>
      <c r="B191" s="93" t="str">
        <f>B$24&amp;".3"</f>
        <v>1.1.1.2.3</v>
      </c>
      <c r="C191" s="100" t="s">
        <v>375</v>
      </c>
      <c r="D191" s="351"/>
      <c r="E191" s="189"/>
    </row>
    <row r="192" spans="1:5">
      <c r="A192" s="336">
        <v>314</v>
      </c>
      <c r="B192" s="93" t="str">
        <f>B$23&amp;".2"</f>
        <v>1.1.1.1.5.2</v>
      </c>
      <c r="C192" s="96" t="s">
        <v>376</v>
      </c>
      <c r="D192" s="351"/>
      <c r="E192" s="189"/>
    </row>
    <row r="193" spans="1:5">
      <c r="A193" s="336">
        <v>315</v>
      </c>
      <c r="B193" s="93">
        <v>4</v>
      </c>
      <c r="C193" s="99" t="s">
        <v>377</v>
      </c>
      <c r="D193" s="351"/>
      <c r="E193" s="189"/>
    </row>
    <row r="194" spans="1:5">
      <c r="A194" s="336">
        <v>316</v>
      </c>
      <c r="B194" s="93" t="str">
        <f>B$29&amp;".1"</f>
        <v>1.1.1.3.1</v>
      </c>
      <c r="C194" s="96" t="s">
        <v>378</v>
      </c>
      <c r="D194" s="351"/>
      <c r="E194" s="189"/>
    </row>
    <row r="195" spans="1:5">
      <c r="A195" s="336">
        <v>317</v>
      </c>
      <c r="B195" s="93" t="str">
        <f>B$29&amp;".2"</f>
        <v>1.1.1.3.2</v>
      </c>
      <c r="C195" s="96" t="s">
        <v>376</v>
      </c>
      <c r="D195" s="351"/>
      <c r="E195" s="189"/>
    </row>
    <row r="196" spans="1:5">
      <c r="A196" s="336">
        <v>318</v>
      </c>
      <c r="B196" s="93">
        <v>5</v>
      </c>
      <c r="C196" s="101" t="s">
        <v>379</v>
      </c>
      <c r="D196" s="351"/>
      <c r="E196" s="189"/>
    </row>
    <row r="197" spans="1:5">
      <c r="A197" s="336">
        <v>319</v>
      </c>
      <c r="B197" s="93">
        <v>6</v>
      </c>
      <c r="C197" s="99" t="s">
        <v>380</v>
      </c>
      <c r="D197" s="351"/>
      <c r="E197" s="189"/>
    </row>
    <row r="198" spans="1:5">
      <c r="A198" s="336">
        <v>320</v>
      </c>
      <c r="B198" s="93">
        <v>7</v>
      </c>
      <c r="C198" s="101" t="s">
        <v>381</v>
      </c>
      <c r="D198" s="351"/>
      <c r="E198" s="189"/>
    </row>
    <row r="199" spans="1:5">
      <c r="A199" s="90" t="s">
        <v>382</v>
      </c>
      <c r="B199" s="91"/>
      <c r="C199" s="91"/>
      <c r="D199" s="98"/>
      <c r="E199" s="189"/>
    </row>
    <row r="200" spans="1:5">
      <c r="A200" s="336">
        <v>321</v>
      </c>
      <c r="B200" s="102">
        <v>8</v>
      </c>
      <c r="C200" s="101" t="s">
        <v>383</v>
      </c>
      <c r="D200" s="47">
        <f>10%*($D$15+$D$24+$D$29+$D$30+$D$31+$D$33+$D$35-$D$41-$D$45-$D$48-$D$49-$D$50-$D$54-$D$56-$D$57)</f>
        <v>0</v>
      </c>
      <c r="E200" s="189"/>
    </row>
    <row r="201" spans="1:5">
      <c r="A201" s="336">
        <v>322</v>
      </c>
      <c r="B201" s="93">
        <v>9</v>
      </c>
      <c r="C201" s="101" t="s">
        <v>384</v>
      </c>
      <c r="D201" s="47">
        <f>10%*($D$15+$D$24+$D$29+$D$30+$D$31+$D$32+$D$33+$D$35+$D$41+$D$45+$D$48+$D$49+$D$50+$D$54+$D$57+$D$58+$D$59+$D$60)</f>
        <v>0</v>
      </c>
      <c r="E201" s="189"/>
    </row>
    <row r="202" spans="1:5">
      <c r="A202" s="336">
        <v>323</v>
      </c>
      <c r="B202" s="93">
        <v>10</v>
      </c>
      <c r="C202" s="101" t="s">
        <v>385</v>
      </c>
      <c r="D202" s="47">
        <f>15%*($D$201/10%-($D$180-$D$185+$D$205))/85%</f>
        <v>0</v>
      </c>
      <c r="E202" s="189"/>
    </row>
    <row r="203" spans="1:5">
      <c r="A203" s="336">
        <v>324</v>
      </c>
      <c r="B203" s="93">
        <v>11</v>
      </c>
      <c r="C203" s="101" t="s">
        <v>386</v>
      </c>
      <c r="D203" s="47">
        <f>SUM($D$14+$D$67+IF($D$88&gt;1/3*($D$14+$D$67),1/3*($D$14+$D$67),$D$88))</f>
        <v>0</v>
      </c>
      <c r="E203" s="189"/>
    </row>
    <row r="204" spans="1:5">
      <c r="A204" s="90" t="s">
        <v>387</v>
      </c>
      <c r="B204" s="91"/>
      <c r="C204" s="91"/>
      <c r="D204" s="98"/>
      <c r="E204" s="189"/>
    </row>
    <row r="205" spans="1:5">
      <c r="A205" s="336">
        <v>325</v>
      </c>
      <c r="B205" s="102">
        <v>15</v>
      </c>
      <c r="C205" s="101" t="s">
        <v>388</v>
      </c>
      <c r="D205" s="332">
        <f>SUM($D$206+$D$209+$D$212)</f>
        <v>0</v>
      </c>
      <c r="E205" s="189"/>
    </row>
    <row r="206" spans="1:5">
      <c r="A206" s="336">
        <v>326</v>
      </c>
      <c r="B206" s="102" t="str">
        <f>B205&amp;".1"</f>
        <v>15.1</v>
      </c>
      <c r="C206" s="199" t="s">
        <v>389</v>
      </c>
      <c r="D206" s="332">
        <f>SUM($D$207+$D$208)</f>
        <v>0</v>
      </c>
      <c r="E206" s="189"/>
    </row>
    <row r="207" spans="1:5">
      <c r="A207" s="336">
        <v>327</v>
      </c>
      <c r="B207" s="102" t="str">
        <f>B206&amp;".1"</f>
        <v>15.1.1</v>
      </c>
      <c r="C207" s="96" t="s">
        <v>390</v>
      </c>
      <c r="D207" s="351"/>
      <c r="E207" s="189"/>
    </row>
    <row r="208" spans="1:5">
      <c r="A208" s="336">
        <v>328</v>
      </c>
      <c r="B208" s="102" t="str">
        <f>B206&amp;".2"</f>
        <v>15.1.2</v>
      </c>
      <c r="C208" s="96" t="s">
        <v>391</v>
      </c>
      <c r="D208" s="303"/>
      <c r="E208" s="189"/>
    </row>
    <row r="209" spans="1:5">
      <c r="A209" s="336">
        <v>329</v>
      </c>
      <c r="B209" s="102" t="str">
        <f>B205&amp;".2"</f>
        <v>15.2</v>
      </c>
      <c r="C209" s="199" t="s">
        <v>392</v>
      </c>
      <c r="D209" s="332">
        <f>SUM($D$210+$D$211)</f>
        <v>0</v>
      </c>
      <c r="E209" s="189"/>
    </row>
    <row r="210" spans="1:5">
      <c r="A210" s="336">
        <v>330</v>
      </c>
      <c r="B210" s="102" t="str">
        <f>B209&amp;".1"</f>
        <v>15.2.1</v>
      </c>
      <c r="C210" s="96" t="s">
        <v>393</v>
      </c>
      <c r="D210" s="351"/>
      <c r="E210" s="189"/>
    </row>
    <row r="211" spans="1:5">
      <c r="A211" s="336">
        <v>331</v>
      </c>
      <c r="B211" s="102" t="str">
        <f>B209&amp;".2"</f>
        <v>15.2.2</v>
      </c>
      <c r="C211" s="96" t="s">
        <v>394</v>
      </c>
      <c r="D211" s="303"/>
      <c r="E211" s="189"/>
    </row>
    <row r="212" spans="1:5">
      <c r="A212" s="336">
        <v>332</v>
      </c>
      <c r="B212" s="102" t="str">
        <f>B205&amp;".3"</f>
        <v>15.3</v>
      </c>
      <c r="C212" s="199" t="s">
        <v>395</v>
      </c>
      <c r="D212" s="332">
        <f>SUM($D$213+$D$214)</f>
        <v>0</v>
      </c>
      <c r="E212" s="189"/>
    </row>
    <row r="213" spans="1:5">
      <c r="A213" s="336">
        <v>333</v>
      </c>
      <c r="B213" s="102" t="str">
        <f>B212&amp;".1"</f>
        <v>15.3.1</v>
      </c>
      <c r="C213" s="96" t="s">
        <v>396</v>
      </c>
      <c r="D213" s="351"/>
      <c r="E213" s="189"/>
    </row>
    <row r="214" spans="1:5">
      <c r="A214" s="336">
        <v>334</v>
      </c>
      <c r="B214" s="102" t="str">
        <f>B212&amp;".2"</f>
        <v>15.3.2</v>
      </c>
      <c r="C214" s="96" t="s">
        <v>397</v>
      </c>
      <c r="D214" s="303"/>
      <c r="E214" s="189"/>
    </row>
    <row r="215" spans="1:5">
      <c r="A215" s="90" t="s">
        <v>398</v>
      </c>
      <c r="B215" s="91"/>
      <c r="C215" s="91"/>
      <c r="D215" s="98"/>
      <c r="E215" s="189"/>
    </row>
    <row r="216" spans="1:5" ht="33.65" customHeight="1">
      <c r="A216" s="336">
        <v>335</v>
      </c>
      <c r="B216" s="102">
        <v>18</v>
      </c>
      <c r="C216" s="101" t="s">
        <v>399</v>
      </c>
      <c r="D216" s="351"/>
      <c r="E216" s="189"/>
    </row>
    <row r="217" spans="1:5" ht="26.15" customHeight="1">
      <c r="A217" s="336">
        <v>336</v>
      </c>
      <c r="B217" s="102">
        <v>19</v>
      </c>
      <c r="C217" s="101" t="s">
        <v>400</v>
      </c>
      <c r="D217" s="351"/>
      <c r="E217" s="189"/>
    </row>
    <row r="218" spans="1:5" ht="28" customHeight="1">
      <c r="A218" s="336">
        <v>337</v>
      </c>
      <c r="B218" s="102">
        <v>20</v>
      </c>
      <c r="C218" s="101" t="s">
        <v>401</v>
      </c>
      <c r="D218" s="351"/>
      <c r="E218" s="189"/>
    </row>
    <row r="219" spans="1:5">
      <c r="A219" s="90" t="s">
        <v>402</v>
      </c>
      <c r="B219" s="91"/>
      <c r="C219" s="91"/>
      <c r="D219" s="98"/>
      <c r="E219" s="189"/>
    </row>
    <row r="220" spans="1:5" ht="27">
      <c r="A220" s="336">
        <v>338</v>
      </c>
      <c r="B220" s="102">
        <v>21</v>
      </c>
      <c r="C220" s="101" t="s">
        <v>403</v>
      </c>
      <c r="D220" s="351"/>
      <c r="E220" s="189"/>
    </row>
    <row r="221" spans="1:5" ht="27">
      <c r="A221" s="336">
        <v>339</v>
      </c>
      <c r="B221" s="102">
        <v>22</v>
      </c>
      <c r="C221" s="101" t="s">
        <v>404</v>
      </c>
      <c r="D221" s="351"/>
      <c r="E221" s="189"/>
    </row>
    <row r="222" spans="1:5" ht="27">
      <c r="A222" s="336">
        <v>340</v>
      </c>
      <c r="B222" s="102">
        <v>23</v>
      </c>
      <c r="C222" s="101" t="s">
        <v>405</v>
      </c>
      <c r="D222" s="351"/>
      <c r="E222" s="189"/>
    </row>
    <row r="223" spans="1:5" ht="27">
      <c r="A223" s="336">
        <v>341</v>
      </c>
      <c r="B223" s="102">
        <v>24</v>
      </c>
      <c r="C223" s="101" t="s">
        <v>406</v>
      </c>
      <c r="D223" s="351"/>
      <c r="E223" s="189"/>
    </row>
    <row r="224" spans="1:5" ht="27">
      <c r="A224" s="336">
        <v>342</v>
      </c>
      <c r="B224" s="102">
        <v>25</v>
      </c>
      <c r="C224" s="101" t="s">
        <v>407</v>
      </c>
      <c r="D224" s="351"/>
      <c r="E224" s="189"/>
    </row>
    <row r="225" spans="1:5" ht="27">
      <c r="A225" s="336">
        <v>343</v>
      </c>
      <c r="B225" s="102">
        <v>26</v>
      </c>
      <c r="C225" s="101" t="s">
        <v>408</v>
      </c>
      <c r="D225" s="351"/>
      <c r="E225" s="189"/>
    </row>
    <row r="226" spans="1:5">
      <c r="A226" s="90" t="s">
        <v>409</v>
      </c>
      <c r="B226" s="91"/>
      <c r="C226" s="91"/>
      <c r="D226" s="98"/>
      <c r="E226" s="189"/>
    </row>
    <row r="227" spans="1:5">
      <c r="A227" s="336">
        <v>344</v>
      </c>
      <c r="B227" s="103">
        <v>28</v>
      </c>
      <c r="C227" s="104" t="s">
        <v>410</v>
      </c>
      <c r="D227" s="351"/>
      <c r="E227" s="189"/>
    </row>
    <row r="228" spans="1:5">
      <c r="A228" s="90" t="s">
        <v>411</v>
      </c>
      <c r="B228" s="91"/>
      <c r="C228" s="91"/>
      <c r="D228" s="98"/>
      <c r="E228" s="189"/>
    </row>
    <row r="229" spans="1:5">
      <c r="A229" s="337">
        <v>345</v>
      </c>
      <c r="B229" s="103">
        <v>29</v>
      </c>
      <c r="C229" s="104" t="s">
        <v>412</v>
      </c>
      <c r="D229" s="351"/>
      <c r="E229" s="189"/>
    </row>
    <row r="230" spans="1:5">
      <c r="A230" s="90" t="s">
        <v>413</v>
      </c>
      <c r="B230" s="91"/>
      <c r="C230" s="91"/>
      <c r="D230" s="98"/>
      <c r="E230" s="189"/>
    </row>
    <row r="231" spans="1:5">
      <c r="A231" s="337">
        <v>346</v>
      </c>
      <c r="B231" s="103">
        <v>31</v>
      </c>
      <c r="C231" s="104" t="s">
        <v>414</v>
      </c>
      <c r="D231" s="351"/>
      <c r="E231" s="189"/>
    </row>
    <row r="232" spans="1:5" ht="15" thickBot="1">
      <c r="A232" s="338">
        <v>347</v>
      </c>
      <c r="B232" s="105">
        <v>32</v>
      </c>
      <c r="C232" s="106" t="s">
        <v>415</v>
      </c>
      <c r="D232" s="352"/>
      <c r="E232" s="189"/>
    </row>
    <row r="233" spans="1:5" ht="15" thickBot="1">
      <c r="A233" s="186"/>
      <c r="B233" s="186"/>
      <c r="C233" s="186"/>
      <c r="D233" s="186"/>
      <c r="E233" s="192"/>
    </row>
  </sheetData>
  <sheetProtection algorithmName="SHA-512" hashValue="ck4U0pdpjCtWxJntZvBw91aWZrbF3PrpSf1DhHmcF05X1y0sRXymbCFfh0fPIDHXY5WjFA0a4Sv+KePk1Sfp+A==" saltValue="VwdAJP1N2qnaAxUi4kwpWg==" spinCount="100000" sheet="1" selectLockedCells="1"/>
  <protectedRanges>
    <protectedRange sqref="D51:D54 D56:D60 D16:D18 D20:D23 D30:D34 D36:D40 D42:D44 D46:D49 D62:D66 D69:D71 D73:D82 D84 D86:D87 D90:D92 D94:D106 D108:D109 D115:D116 D120:D137 D140:D144 D146:D149 D151:D153" name="Range1"/>
    <protectedRange sqref="D155 D157:D161 D178:D180 D182 D184:D185 D189:D198 D207 D210 D213 D216:D218 D220:D225 D227 D229 D231:D232" name="Range2"/>
    <protectedRange sqref="D208 D211 D214" name="Range3"/>
  </protectedRanges>
  <mergeCells count="8">
    <mergeCell ref="A111:D111"/>
    <mergeCell ref="A163:D163"/>
    <mergeCell ref="A1:C1"/>
    <mergeCell ref="A4:B4"/>
    <mergeCell ref="A5:B5"/>
    <mergeCell ref="A6:B6"/>
    <mergeCell ref="A7:B7"/>
    <mergeCell ref="A9:D9"/>
  </mergeCells>
  <phoneticPr fontId="2" type="noConversion"/>
  <conditionalFormatting sqref="A1 C2">
    <cfRule type="notContainsBlanks" dxfId="5" priority="3">
      <formula>LEN(TRIM(A1))&gt;0</formula>
    </cfRule>
  </conditionalFormatting>
  <conditionalFormatting sqref="A4:A7">
    <cfRule type="notContainsBlanks" dxfId="4" priority="10">
      <formula>LEN(TRIM(A4))&gt;0</formula>
    </cfRule>
  </conditionalFormatting>
  <conditionalFormatting sqref="D211:D212 D214">
    <cfRule type="cellIs" dxfId="3" priority="2" stopIfTrue="1" operator="lessThan">
      <formula>0</formula>
    </cfRule>
  </conditionalFormatting>
  <conditionalFormatting sqref="E166">
    <cfRule type="expression" dxfId="2" priority="9">
      <formula>$F$12="KINDLY CONTACT MFSA"</formula>
    </cfRule>
  </conditionalFormatting>
  <conditionalFormatting sqref="E168">
    <cfRule type="expression" dxfId="1" priority="8">
      <formula>E168="KINDLY CONTACT MFSA"</formula>
    </cfRule>
  </conditionalFormatting>
  <conditionalFormatting sqref="E170">
    <cfRule type="expression" dxfId="0" priority="7">
      <formula>E170="KINDLY CONTACT MFSA"</formula>
    </cfRule>
  </conditionalFormatting>
  <dataValidations count="56">
    <dataValidation type="whole" allowBlank="1" showInputMessage="1" showErrorMessage="1" errorTitle="CA4" error="Enter a whole negative number" promptTitle="CA4" prompt="Enter a whole negative number" sqref="D208 D214 D211" xr:uid="{A4477399-1443-4687-92F7-99524D67DCE8}">
      <formula1>-9.99999999999999E+87</formula1>
      <formula2>0</formula2>
    </dataValidation>
    <dataValidation allowBlank="1" showInputMessage="1" showErrorMessage="1" prompt="This item shows, in absolute figures, the amount of own funds surplus or deficit relating to the requirement set in CRR (8%), i.e. without taking into account the capital buffers and transitional provisions on the ratio." sqref="C171" xr:uid="{14069C80-0B99-4261-BFE6-DAB17ADAD41E}"/>
    <dataValidation allowBlank="1" showInputMessage="1" showErrorMessage="1" prompt="The total capital ratio is the own funds of the institution expressed as a percentage of the total risk exposure amount._x000a_" sqref="C170" xr:uid="{D5248ADF-2819-4C4A-AAD9-9AFF00319E78}"/>
    <dataValidation allowBlank="1" showInputMessage="1" showErrorMessage="1" prompt="The T1 capital ratio is the T1 capital of the institution expressed as a percentage of the total requirement set in CRR (6%), i.e. without taking into account the capital buffers and transitional provisions on the ratio." sqref="C169" xr:uid="{CBDB6E48-C154-4FFD-AD25-4D6494ED2190}"/>
    <dataValidation allowBlank="1" showInputMessage="1" showErrorMessage="1" prompt="The T1 capital ratio is the T1 capital of the institution expressed as a percentage of the total risk exposure amount." sqref="C168" xr:uid="{B79F4825-3A88-432C-83CD-B59553B91FE9}"/>
    <dataValidation allowBlank="1" showInputMessage="1" showErrorMessage="1" prompt="This item shows, in absolute figures, the amount of CET1 capital surplus or deficit relating to the requirement set in  CRR (4,5%), i.e. without taking into account the capital buffers and transitional provisions on the ratio." sqref="C167" xr:uid="{045A33B3-6999-42C9-AC73-D5EA8534A92E}"/>
    <dataValidation allowBlank="1" showInputMessage="1" showErrorMessage="1" prompt="The CET1 capital ratio is the CET1 capital of the institution expressed as a percentage of the total risk exposure amount._x000a_" sqref="C166" xr:uid="{6B69D54C-FB88-4E3B-B8AB-EA22DA40AC9E}"/>
    <dataValidation allowBlank="1" showInputMessage="1" showErrorMessage="1" prompt="This item contains the threshhold up to which holdings in a relevant entity where an institution does not have a significant investment are not deducted.  The amount includes the items which are the base of the treshold and multiplies the base by 10%" sqref="C200" xr:uid="{4508B191-8543-4AE8-8D94-AF06EFAE369F}"/>
    <dataValidation allowBlank="1" showInputMessage="1" showErrorMessage="1" prompt="Deferred tax liabilities which may reduce the amount of deferred tax assets that rely on future profitability and are allocated to deferred tax assets that rely on future profitability and arise from temporary differences_x000a_" sqref="C185" xr:uid="{58DD8A99-3445-489C-BD39-BD411AA486E7}"/>
    <dataValidation allowBlank="1" showInputMessage="1" showErrorMessage="1" prompt="Deferred tax liabilities which may reduce the amount of deferred tax assets that rely on future profitability, and are not allocated to deferred tax assets that rely on future profitability and arise from temporary differences" sqref="C184" xr:uid="{0070593F-6066-447B-84EA-E1CAAB5850B3}"/>
    <dataValidation allowBlank="1" showInputMessage="1" showErrorMessage="1" prompt="the amount reported in this item shall be equal to the amount reported in the accounting balance sheet.  " sqref="C181" xr:uid="{55D1D0AE-FC5E-4D0D-B21C-A82876BBF1F8}"/>
    <dataValidation allowBlank="1" showInputMessage="1" showErrorMessage="1" prompt="Deferred tax assets that rely on future profitability and arise from temporary differences, and thus, their deduction from CET1 is subject to 10% and 15% thresholds.  The amount to be reported is gross of any deferred tax liabilities deduction." sqref="C180" xr:uid="{DC9391E9-B5BD-45E2-BF5B-0AE3403DA923}"/>
    <dataValidation allowBlank="1" showInputMessage="1" showErrorMessage="1" prompt="Deferred tax assets that do not rely on future profitability, and thus are subject to the application of a risk weight._x000a_" sqref="C179" xr:uid="{88514605-AF2B-428B-BF90-9AE3DDF828E8}"/>
    <dataValidation allowBlank="1" showInputMessage="1" showErrorMessage="1" prompt="The amount reported in this item shall be equal to the amount reported in the accounting balance sheet" sqref="C177" xr:uid="{322609D9-E736-48B3-8621-9D2471572B15}"/>
    <dataValidation type="whole" operator="greaterThanOrEqual" allowBlank="1" showInputMessage="1" showErrorMessage="1" sqref="D156" xr:uid="{1C8A4A03-167A-4CD4-AEB9-C173F64616F2}">
      <formula1>0</formula1>
    </dataValidation>
    <dataValidation type="whole" operator="greaterThanOrEqual" allowBlank="1" showInputMessage="1" showErrorMessage="1" sqref="D154:D155 D157:D161 D178:D180 D182 D184:D185 D189:D198 D207 D210 D213 D216:D218 D220:D225 D227 D229 D231:D232" xr:uid="{1E419831-86A3-41CA-9102-57ED1F52FA80}">
      <formula1>#REF!+D156+D160</formula1>
    </dataValidation>
    <dataValidation type="whole" allowBlank="1" showInputMessage="1" showErrorMessage="1" errorTitle="CA1 Own Funds" error="Enter a whole negative number" promptTitle="CA1 - Own Funds" prompt="Enter a whole negative number" sqref="D62:D63 D36 D40 D108 D105 D23 D49 D76 D97 D54 D65 D86 D80:D82 D56:D60" xr:uid="{C2FA5BBA-442A-4365-BC47-9CA9730FD126}">
      <formula1>-9.99999999999999E+68</formula1>
      <formula2>0</formula2>
    </dataValidation>
    <dataValidation type="whole" allowBlank="1" showInputMessage="1" showErrorMessage="1" sqref="D19 D41 D93 D45 D50 D55 D72" xr:uid="{65516F7A-B522-419F-9F99-30F82B782A9A}">
      <formula1>-9.99999999999999E+68</formula1>
      <formula2>0</formula2>
    </dataValidation>
    <dataValidation allowBlank="1" showInputMessage="1" showErrorMessage="1" prompt="synthetic holding' means an investment by an institution in a financial instrument the value of which is directly linked to the value of the capital instruments issued by a financial sector entity." sqref="C22" xr:uid="{BB261A99-00BE-49A8-A845-A0FC3C68158D}"/>
    <dataValidation allowBlank="1" showInputMessage="1" showErrorMessage="1" prompt="Adjustments to deductions due to transitional provisions" sqref="C106" xr:uid="{E59BEDFC-11D7-4355-A3D9-B3A4DC5B47ED}"/>
    <dataValidation allowBlank="1" showInputMessage="1" showErrorMessage="1" prompt="Direct and indirect holdings by the institution of T2 instruments of relevant entities where the institution has a significant investment are completely deducted." sqref="C105" xr:uid="{3CE632DF-3DF5-4E7B-B5EA-47F0192E6DEF}"/>
    <dataValidation allowBlank="1" showInputMessage="1" showErrorMessage="1" prompt="Part of the direct and indirect holdings by the institution of instruments of relevant entities where the institution does not have a significant investment that has to be deducted from T2." sqref="C104" xr:uid="{D41DA138-197B-46E0-A1A0-AC7CF1949C90}"/>
    <dataValidation allowBlank="1" showInputMessage="1" showErrorMessage="1" prompt="Holdings in T2 instruments of relevant entities where there is a reciprocal cross holding that the competent authority considers to have been designed to inflate artificially the own funds of the institution.  " sqref="C103" xr:uid="{C4AEAF5A-E324-4789-B7CA-F914964393C1}"/>
    <dataValidation allowBlank="1" showInputMessage="1" showErrorMessage="1" prompt="For institutions calculating risk-weighted exposure amounts in accordance with standard approach, this item contains the general credit risk adjustments eligible as T2 capital.  " sqref="C102" xr:uid="{2E848EEC-BEA5-4C0A-88AB-DDA5B8765F08}"/>
    <dataValidation allowBlank="1" showInputMessage="1" showErrorMessage="1" prompt="Adjustments to the qualifying own funds included in consolidated T2 capital due to transitional provisions" sqref="C100" xr:uid="{CCCBE19D-B9FB-46FA-A7D4-672DCF21CACD}"/>
    <dataValidation allowBlank="1" showInputMessage="1" showErrorMessage="1" prompt="Sum of all the amounts of qualifying own funds of subsidiaries that is included in consolidated T2" sqref="C99" xr:uid="{0C768CBC-0546-4980-AC7B-376478DBF602}"/>
    <dataValidation allowBlank="1" showInputMessage="1" showErrorMessage="1" prompt="Amount of capital instruments transitionally grandfathered as T2." sqref="C98" xr:uid="{596FEC7B-CBDD-4010-A1EC-BFE273F5CF5B}"/>
    <dataValidation allowBlank="1" showInputMessage="1" showErrorMessage="1" prompt="Direct and indirect holdings by the institution of AT1 instruments of relevant entities where the institution has a significant investment are completely deducted" sqref="C82" xr:uid="{18BBE317-13EC-4156-8C3C-17309F010AC8}"/>
    <dataValidation allowBlank="1" showInputMessage="1" showErrorMessage="1" prompt="Part of the direct and indirect holdings by the institution of instruments of relevant entities where the institution does not have a significant investment that has to be deducted from AT1_x000a_" sqref="C81" xr:uid="{E45C6E64-C062-4C20-83FD-09F044B2D6E0}"/>
    <dataValidation allowBlank="1" showInputMessage="1" showErrorMessage="1" prompt="Adjustments to the qualifying T1 capital included in consolidated AT1 capital due to transitional provisions. This item is obtained directly from CA5._x000a_" sqref="C79" xr:uid="{28FFE6FF-01A4-4270-8A5C-EA39562FE452}"/>
    <dataValidation allowBlank="1" showInputMessage="1" showErrorMessage="1" prompt="Amount of capital instruments transitionally grandfathered as AT1. The amount to be reported is directly obtained from CA5." sqref="C77" xr:uid="{F2B6A686-2F0D-4AB3-9900-EA7470D8AEFE}"/>
    <dataValidation allowBlank="1" showInputMessage="1" showErrorMessage="1" prompt="direct and indirect holdings by an institution of own Additional Tier 1 instruments, including own Additional Tier 1 instruments that an institution could be obliged to purchase as a result of existing contractual obligations." sqref="C76" xr:uid="{DD5DF95A-4443-4EDE-BDCB-0C73521A1028}"/>
    <dataValidation allowBlank="1" showInputMessage="1" showErrorMessage="1" prompt="'synthetic holding' means an investment by an institution in a financial instrument the value of which is directly linked to the value of the capital instruments issued by a financial sector entity." sqref="C75" xr:uid="{E2C0DE5F-EC8C-4DCE-9C57-C69EC7B6EF12}"/>
    <dataValidation allowBlank="1" showInputMessage="1" showErrorMessage="1" prompt="Direct and indirect holdings by an institution of own Additional Tier 1 instruments, including own Additional Tier 1 instruments that an institution could be obliged to purchase as a result of existing contractual obligations" sqref="C73" xr:uid="{EDB2E05E-FAB1-455D-8ED8-D57C098B1877}"/>
    <dataValidation allowBlank="1" showInputMessage="1" showErrorMessage="1" prompt="The exposure amount of the following items which qualify for a risk weight of 1 250 %, where the institution deducts that exposure amount from Common Equity Tier 1 capital as an alternative to applying a risk weight of 1 250 %_x000a_" sqref="C57" xr:uid="{1B1B821F-FC46-42B6-B375-63876735CD74}"/>
    <dataValidation allowBlank="1" showInputMessage="1" showErrorMessage="1" prompt="the amount of items required to be deducted from Additional Tier 1 items pursuant to Article 53 that exceeds the Additional Tier 1 capital of the institution; " sqref="C55" xr:uid="{0893B24B-4C9C-448C-BD66-7823DB3251D5}"/>
    <dataValidation allowBlank="1" showInputMessage="1" showErrorMessage="1" prompt="‘reciprocal cross holding’ means a holding by an institution of the own funds instruments or other capital instruments issued by relevant entities where those entities also hold own funds instruments issued by the institution" sqref="C54" xr:uid="{79E54872-A170-4E3A-B0BE-95CB0AB6F192}"/>
    <dataValidation allowBlank="1" showInputMessage="1" showErrorMessage="1" prompt="the amount of assets in the defined benefit pension fund which the institution has an unrestricted ability to use, provided the institution has received the prior consent of the competent authority." sqref="C53" xr:uid="{6A189B99-E376-4AD3-A8FD-92EC470EA904}"/>
    <dataValidation allowBlank="1" showInputMessage="1" showErrorMessage="1" prompt="the amount of any associated deferred tax liability which could be extinguished if the assets became impaired or were derecognised under the applicable accounting standard;" sqref="C52" xr:uid="{30F8D2D9-C622-4693-A449-F6BAA9A9E802}"/>
    <dataValidation allowBlank="1" showInputMessage="1" showErrorMessage="1" prompt="defined benefit pension fund assets and adjustments of net pension liabilities of the institution;" sqref="C56 C51" xr:uid="{B03717EC-77C2-4324-B9E9-09160C99F9A1}"/>
    <dataValidation allowBlank="1" showInputMessage="1" showErrorMessage="1" prompt="‘defined benefit pension fund assets’ means the assets of a defined pension fund or plan, as applicable, calculated after they have been reduced by the amount of obligations under the same fund or plan" sqref="C50" xr:uid="{3762E35C-B720-4F36-BD0A-D0A4ABEC73D8}"/>
    <dataValidation allowBlank="1" showInputMessage="1" showErrorMessage="1" prompt="deferred tax assets that rely on future profitability or whose monetization cannot be considered as certain;_x000a_" sqref="C48" xr:uid="{2CD27410-3DBC-4928-8643-E6FD05B8942B}"/>
    <dataValidation allowBlank="1" showInputMessage="1" showErrorMessage="1" prompt="the amount to be deducted shall be reduced by the amount of associated deferred tax liabilities that would be extinguished if the intangible assets became impaired or were derecognised under the relevant accounting standard " sqref="C47" xr:uid="{6B73331E-431E-443E-A7D1-78B2D0D99FFA}"/>
    <dataValidation allowBlank="1" showInputMessage="1" showErrorMessage="1" prompt="Intangible Assets" sqref="C46" xr:uid="{BC8B2B54-161E-407C-98AA-43215903EC93}"/>
    <dataValidation allowBlank="1" showInputMessage="1" showErrorMessage="1" prompt="‘intangible assets’ has the same meaning as under the applicable accounting standard;" sqref="C45" xr:uid="{493CD2FF-4757-480A-A141-BA3EE4F20972}"/>
    <dataValidation allowBlank="1" showInputMessage="1" showErrorMessage="1" prompt="the amount to be deducted shall be reduced by the amount of associated deferred tax liabilities that would be extinguished if the intangible assets became impaired or were derecognised under the relevant accounting standard;  " sqref="C44" xr:uid="{049A1B62-16D7-4E21-90D2-978252AA2A80}"/>
    <dataValidation allowBlank="1" showInputMessage="1" showErrorMessage="1" prompt="the amount to be deducted shall include goodwill included in the valuation of significant investments of the institution." sqref="C43" xr:uid="{E24EA396-7E1B-4212-8A52-5106B695CBF6}"/>
    <dataValidation allowBlank="1" showInputMessage="1" showErrorMessage="1" prompt="‘goodwill’ has the same meaning as under the applicable accounting standard" sqref="C41" xr:uid="{A688D507-B06C-486F-B8A6-4EFCD0AEC7C5}"/>
    <dataValidation allowBlank="1" showInputMessage="1" showErrorMessage="1" prompt="Institutions shall apply  to all their assets measured at fair value when calculating the amount of their own funds and shall deduct from Common Equity Tier 1 capital the amount of any additional value adjustments necessary. " sqref="C40" xr:uid="{45A82C86-0169-414E-99DB-1D88BB02782C}"/>
    <dataValidation allowBlank="1" showInputMessage="1" showErrorMessage="1" prompt="the fair value reserves related to gains or losses on cash flow hedges of financial instruments that are not valued at fair value, including projected cash flows;  " sqref="C37" xr:uid="{817FA42B-3AA4-47CA-A4FC-EAFCEBE2002A}"/>
    <dataValidation allowBlank="1" showInputMessage="1" showErrorMessage="1" prompt="accumulated other comprehensive income’ has the same meaning as under International Accounting Standard " sqref="C29" xr:uid="{4D09B20C-995D-483C-8501-264BA98F578F}"/>
    <dataValidation allowBlank="1" showInputMessage="1" showErrorMessage="1" prompt="‘profit’ has the same meaning as under the applicable accounting standard;" sqref="C26" xr:uid="{EA0E16C0-61BC-47BE-93CB-D523D67D75AA}"/>
    <dataValidation allowBlank="1" showInputMessage="1" showErrorMessage="1" prompt="‘retained earnings’ means profits and losses brought forward as a result of the final application of profit or loss under the applicable accounting standards;" sqref="C25" xr:uid="{E07E6374-3661-4EDF-97E6-F72B4CA6CC37}"/>
    <dataValidation type="whole" operator="lessThanOrEqual" allowBlank="1" showInputMessage="1" showErrorMessage="1" errorTitle="CA 1 - Own Funds" error="Enter a whole negative number" promptTitle="CA 1 - Own Funds" prompt="Enter a whole negative number" sqref="D47 D51:D53 D43:D44" xr:uid="{BDADD48C-A6A2-48FD-B8C7-9719EC3933B8}">
      <formula1>0</formula1>
    </dataValidation>
    <dataValidation allowBlank="1" showInputMessage="1" showErrorMessage="1" prompt="Profit or Loss after tax less paid and proposed dividends .  " sqref="C27" xr:uid="{D1493027-CC7D-41BA-835B-07E48AEFB61B}"/>
    <dataValidation type="whole" allowBlank="1" showInputMessage="1" showErrorMessage="1" sqref="D16:D18 D20:D22 D30:D34 D37:D39 D42 D46 D48 D64 D66 D69:D71 D73:D75 D77:D79 D84 D87 D90:D92 D94:D96 D106 D98:D104 D109 D115:D116 D120:D137 D140:D144 D146:D149 D151:D153" xr:uid="{05A887A4-87B8-4FAA-8445-1C223A9B1333}">
      <formula1>0</formula1>
      <formula2>10000000000000000000</formula2>
    </dataValidation>
  </dataValidations>
  <hyperlinks>
    <hyperlink ref="C4" location="'Own Funds'!B7" display="C 01.00 - Own Funds (CA1)" xr:uid="{1EC359DD-52D4-4363-85C0-E905AAC8C79E}"/>
    <hyperlink ref="C5" location="'Own Funds'!B110" display="C 02.00 - Own Funds Requirements (CA2)" xr:uid="{658F1552-F524-479C-8F66-3D4F911C0241}"/>
    <hyperlink ref="C6" location="'Own Funds'!B189" display="C 03.00 - Capital Ratios And Capital Levels (CA3)" xr:uid="{9905D757-F963-48AA-86EC-B22E32F383FA}"/>
    <hyperlink ref="C7" location="'Own Funds'!B206" display="C 04.00 - Memorandum Items (CA4)" xr:uid="{79E92631-9496-44DE-89F2-DA5EE0373DE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921B4AE6077840B3660F23F79CE93A" ma:contentTypeVersion="17" ma:contentTypeDescription="Create a new document." ma:contentTypeScope="" ma:versionID="c4ad2c109953b338f642c917777adeff">
  <xsd:schema xmlns:xsd="http://www.w3.org/2001/XMLSchema" xmlns:xs="http://www.w3.org/2001/XMLSchema" xmlns:p="http://schemas.microsoft.com/office/2006/metadata/properties" xmlns:ns2="3ec3ae65-dab4-48b9-b9f2-150fdf01d565" xmlns:ns3="8be7a0da-e099-45e4-80d8-1927b1947220" targetNamespace="http://schemas.microsoft.com/office/2006/metadata/properties" ma:root="true" ma:fieldsID="b2b8f3e5afea80665cecf7185cf1455e" ns2:_="" ns3:_="">
    <xsd:import namespace="3ec3ae65-dab4-48b9-b9f2-150fdf01d565"/>
    <xsd:import namespace="8be7a0da-e099-45e4-80d8-1927b19472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c3ae65-dab4-48b9-b9f2-150fdf01d5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97059d2-ca19-46bc-b404-3b90084f1087"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e7a0da-e099-45e4-80d8-1927b19472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87a9092-9b8c-4401-83e3-a70b90f6f41f}" ma:internalName="TaxCatchAll" ma:showField="CatchAllData" ma:web="8be7a0da-e099-45e4-80d8-1927b19472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97059d2-ca19-46bc-b404-3b90084f1087"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be7a0da-e099-45e4-80d8-1927b1947220" xsi:nil="true"/>
    <lcf76f155ced4ddcb4097134ff3c332f xmlns="3ec3ae65-dab4-48b9-b9f2-150fdf01d56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7FAC57-C007-434C-8FBA-78AA519C97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c3ae65-dab4-48b9-b9f2-150fdf01d565"/>
    <ds:schemaRef ds:uri="8be7a0da-e099-45e4-80d8-1927b19472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7425FF-2D61-48FE-8A4D-07DBFDA13EED}">
  <ds:schemaRefs>
    <ds:schemaRef ds:uri="Microsoft.SharePoint.Taxonomy.ContentTypeSync"/>
  </ds:schemaRefs>
</ds:datastoreItem>
</file>

<file path=customXml/itemProps3.xml><?xml version="1.0" encoding="utf-8"?>
<ds:datastoreItem xmlns:ds="http://schemas.openxmlformats.org/officeDocument/2006/customXml" ds:itemID="{BC6C0577-8E51-4F54-A0AC-ECD6E1BF8951}">
  <ds:schemaRefs>
    <ds:schemaRef ds:uri="http://schemas.microsoft.com/sharepoint/v3/contenttype/forms"/>
  </ds:schemaRefs>
</ds:datastoreItem>
</file>

<file path=customXml/itemProps4.xml><?xml version="1.0" encoding="utf-8"?>
<ds:datastoreItem xmlns:ds="http://schemas.openxmlformats.org/officeDocument/2006/customXml" ds:itemID="{0392F52F-9DE3-4ADA-820B-ECF7544FCA2E}">
  <ds:schemaRef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http://purl.org/dc/terms/"/>
    <ds:schemaRef ds:uri="http://schemas.microsoft.com/office/2006/metadata/properties"/>
    <ds:schemaRef ds:uri="3ec3ae65-dab4-48b9-b9f2-150fdf01d565"/>
    <ds:schemaRef ds:uri="http://schemas.microsoft.com/office/infopath/2007/PartnerControls"/>
    <ds:schemaRef ds:uri="8be7a0da-e099-45e4-80d8-1927b1947220"/>
  </ds:schemaRefs>
</ds:datastoreItem>
</file>

<file path=docMetadata/LabelInfo.xml><?xml version="1.0" encoding="utf-8"?>
<clbl:labelList xmlns:clbl="http://schemas.microsoft.com/office/2020/mipLabelMetadata">
  <clbl:label id="{cfe0f525-e30b-42d4-87db-a2239187d737}" enabled="1" method="Privileged" siteId="{8410b6b8-f588-443a-9e60-c749811fbe5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Representation Sheet</vt:lpstr>
      <vt:lpstr>Custody Sheet</vt:lpstr>
      <vt:lpstr>List of Sub-Custodian Sheet</vt:lpstr>
      <vt:lpstr>Capital Requirement Sheet</vt:lpstr>
      <vt:lpstr>Financial Data Sheet</vt:lpstr>
      <vt:lpstr>Own Funds Sheet</vt:lpstr>
    </vt:vector>
  </TitlesOfParts>
  <Manager/>
  <Company>Malta Financial Services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 Cauchi</dc:creator>
  <cp:keywords/>
  <dc:description/>
  <cp:lastModifiedBy>Andre Cauchi</cp:lastModifiedBy>
  <cp:revision/>
  <dcterms:created xsi:type="dcterms:W3CDTF">2024-12-17T12:23:01Z</dcterms:created>
  <dcterms:modified xsi:type="dcterms:W3CDTF">2026-03-13T09:03:46Z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0x010100B5921B4AE6077840B3660F23F79CE93A</vt:lpwstr>
  </property>
  <property fmtid="{D5CDD505-2E9C-101B-9397-08002B2CF9AE}" pid="3" name="MediaServiceImageTags">
    <vt:lpwstr/>
  </property>
</Properties>
</file>