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C:\Users\cauca001\Desktop\"/>
    </mc:Choice>
  </mc:AlternateContent>
  <xr:revisionPtr revIDLastSave="0" documentId="13_ncr:1_{3CBCD75F-29B9-4F46-8668-F6BFF9A769A7}" xr6:coauthVersionLast="47" xr6:coauthVersionMax="47" xr10:uidLastSave="{00000000-0000-0000-0000-000000000000}"/>
  <bookViews>
    <workbookView xWindow="28680" yWindow="-120" windowWidth="29040" windowHeight="15720" tabRatio="745" xr2:uid="{9FC6F1DF-A8D2-47E9-A3B8-E07DC77D539F}"/>
  </bookViews>
  <sheets>
    <sheet name="Cover Sheet" sheetId="28" r:id="rId1"/>
    <sheet name="Representation Sheet" sheetId="4" r:id="rId2"/>
    <sheet name="Custody Sheet" sheetId="21" r:id="rId3"/>
    <sheet name="List of Sub-Custodian Sheet" sheetId="25" r:id="rId4"/>
    <sheet name="Capital Requirement Sheet" sheetId="34" r:id="rId5"/>
    <sheet name="Financial Data Sheet" sheetId="23" r:id="rId6"/>
    <sheet name="Own Funds Sheet" sheetId="26" r:id="rId7"/>
  </sheets>
  <externalReferences>
    <externalReference r:id="rId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9" i="21" l="1"/>
  <c r="I49" i="21"/>
  <c r="H49" i="21"/>
  <c r="J48" i="21"/>
  <c r="I48" i="21"/>
  <c r="H48" i="21"/>
  <c r="J47" i="21"/>
  <c r="I47" i="21"/>
  <c r="H47" i="21"/>
  <c r="J46" i="21"/>
  <c r="I46" i="21"/>
  <c r="H46" i="21"/>
  <c r="D45" i="26"/>
  <c r="D24" i="26"/>
  <c r="D25" i="26" s="1"/>
  <c r="D177" i="26"/>
  <c r="D183" i="26"/>
  <c r="D181" i="26" s="1"/>
  <c r="D206" i="26"/>
  <c r="D209" i="26"/>
  <c r="D212" i="26"/>
  <c r="D13" i="34"/>
  <c r="M20" i="4"/>
  <c r="M45" i="4"/>
  <c r="M43" i="4"/>
  <c r="M36" i="4"/>
  <c r="D12" i="34"/>
  <c r="D39" i="23"/>
  <c r="D22" i="23"/>
  <c r="D15" i="23"/>
  <c r="D18" i="23" s="1"/>
  <c r="D205" i="26" l="1"/>
  <c r="D23" i="23"/>
  <c r="D25" i="23" s="1"/>
  <c r="D29" i="23" s="1"/>
  <c r="D31" i="23" s="1"/>
  <c r="D27" i="26" s="1"/>
  <c r="C11" i="34"/>
  <c r="C14" i="34" s="1"/>
  <c r="C15" i="34" s="1"/>
  <c r="M49" i="4"/>
  <c r="D40" i="23" l="1"/>
  <c r="D29" i="26" s="1"/>
  <c r="D28" i="26"/>
  <c r="E4" i="4"/>
  <c r="E88" i="4"/>
  <c r="K95" i="4" s="1"/>
  <c r="D62" i="34"/>
  <c r="D59" i="34"/>
  <c r="D57" i="34"/>
  <c r="D10" i="34"/>
  <c r="D9" i="34"/>
  <c r="C5" i="34"/>
  <c r="B2" i="34"/>
  <c r="K83" i="4"/>
  <c r="H83" i="4"/>
  <c r="K80" i="4"/>
  <c r="K75" i="4"/>
  <c r="H75" i="4"/>
  <c r="K72" i="4"/>
  <c r="D26" i="26" l="1"/>
  <c r="M12" i="4"/>
  <c r="M8" i="4"/>
  <c r="C5" i="23" l="1"/>
  <c r="K98" i="4"/>
  <c r="A7" i="26"/>
  <c r="H98" i="4" l="1"/>
  <c r="A6" i="26"/>
  <c r="M65" i="4" l="1"/>
  <c r="C10" i="25" l="1"/>
  <c r="D10" i="28"/>
  <c r="F64" i="21" l="1"/>
  <c r="D156" i="26" l="1"/>
  <c r="C2" i="23" l="1"/>
  <c r="A5" i="26" l="1"/>
  <c r="A4" i="26"/>
  <c r="E12" i="23"/>
  <c r="E13" i="23"/>
  <c r="E14" i="23"/>
  <c r="E16" i="23"/>
  <c r="E17" i="23"/>
  <c r="E20" i="23"/>
  <c r="E21" i="23"/>
  <c r="E24" i="23"/>
  <c r="E26" i="23"/>
  <c r="E27" i="23"/>
  <c r="E28" i="23"/>
  <c r="E30" i="23"/>
  <c r="E32" i="23"/>
  <c r="E34" i="23"/>
  <c r="E35" i="23"/>
  <c r="E36" i="23"/>
  <c r="E37" i="23"/>
  <c r="E38" i="23"/>
  <c r="E42" i="23"/>
  <c r="E43" i="23"/>
  <c r="E44" i="23"/>
  <c r="E46" i="23"/>
  <c r="E47" i="23"/>
  <c r="E48" i="23"/>
  <c r="E49" i="23"/>
  <c r="E50" i="23"/>
  <c r="E11" i="23"/>
  <c r="D5" i="25" l="1"/>
  <c r="D16" i="28"/>
  <c r="D15" i="28"/>
  <c r="D14" i="28"/>
  <c r="D13" i="28"/>
  <c r="D12" i="28"/>
  <c r="D11" i="28"/>
  <c r="D9" i="28"/>
  <c r="A1" i="28"/>
  <c r="B212" i="26" l="1"/>
  <c r="B213" i="26" s="1"/>
  <c r="B209" i="26"/>
  <c r="B211" i="26" s="1"/>
  <c r="B206" i="26"/>
  <c r="B207" i="26" s="1"/>
  <c r="D188" i="26"/>
  <c r="D187" i="26" s="1"/>
  <c r="B183" i="26"/>
  <c r="B182" i="26"/>
  <c r="B180" i="26"/>
  <c r="B179" i="26"/>
  <c r="B178" i="26"/>
  <c r="D154" i="26"/>
  <c r="D150" i="26"/>
  <c r="D145" i="26"/>
  <c r="D139" i="26"/>
  <c r="D138" i="26" s="1"/>
  <c r="D119" i="26"/>
  <c r="D118" i="26" s="1"/>
  <c r="D117" i="26" s="1"/>
  <c r="D93" i="26"/>
  <c r="B88" i="26"/>
  <c r="B109" i="26" s="1"/>
  <c r="D72" i="26"/>
  <c r="D68" i="26" s="1"/>
  <c r="B67" i="26"/>
  <c r="B84" i="26" s="1"/>
  <c r="D50" i="26"/>
  <c r="D41" i="26"/>
  <c r="D35" i="26"/>
  <c r="D19" i="26"/>
  <c r="D15" i="26" s="1"/>
  <c r="B14" i="26"/>
  <c r="B64" i="26" s="1"/>
  <c r="D114" i="26" l="1"/>
  <c r="B80" i="26"/>
  <c r="D89" i="26"/>
  <c r="D107" i="26"/>
  <c r="D83" i="26" s="1"/>
  <c r="D85" i="26" s="1"/>
  <c r="D55" i="26" s="1"/>
  <c r="D200" i="26"/>
  <c r="B85" i="26"/>
  <c r="B106" i="26"/>
  <c r="B98" i="26"/>
  <c r="B107" i="26"/>
  <c r="B86" i="26"/>
  <c r="B99" i="26"/>
  <c r="B108" i="26"/>
  <c r="B208" i="26"/>
  <c r="B89" i="26"/>
  <c r="B101" i="26"/>
  <c r="B100" i="26"/>
  <c r="B103" i="26"/>
  <c r="B78" i="26"/>
  <c r="B104" i="26"/>
  <c r="B30" i="26"/>
  <c r="B79" i="26"/>
  <c r="B105" i="26"/>
  <c r="B214" i="26"/>
  <c r="B57" i="26"/>
  <c r="B31" i="26"/>
  <c r="B45" i="26"/>
  <c r="B58" i="26"/>
  <c r="B60" i="26"/>
  <c r="B81" i="26"/>
  <c r="B87" i="26"/>
  <c r="B210" i="26"/>
  <c r="B24" i="26"/>
  <c r="B34" i="26"/>
  <c r="B41" i="26"/>
  <c r="B54" i="26"/>
  <c r="B61" i="26"/>
  <c r="B82" i="26"/>
  <c r="B102" i="26"/>
  <c r="B65" i="26"/>
  <c r="D201" i="26"/>
  <c r="D61" i="26" s="1"/>
  <c r="B15" i="26"/>
  <c r="B32" i="26"/>
  <c r="B59" i="26"/>
  <c r="B66" i="26"/>
  <c r="B33" i="26"/>
  <c r="B35" i="26"/>
  <c r="B48" i="26"/>
  <c r="B55" i="26"/>
  <c r="B68" i="26"/>
  <c r="B83" i="26"/>
  <c r="B29" i="26"/>
  <c r="B49" i="26"/>
  <c r="B62" i="26"/>
  <c r="B50" i="26"/>
  <c r="B56" i="26"/>
  <c r="B63" i="26"/>
  <c r="B77" i="26"/>
  <c r="B97" i="26" l="1"/>
  <c r="B93" i="26"/>
  <c r="B92" i="26"/>
  <c r="B90" i="26"/>
  <c r="D14" i="26"/>
  <c r="D202" i="26"/>
  <c r="D88" i="26"/>
  <c r="D67" i="26"/>
  <c r="B52" i="26"/>
  <c r="B51" i="26"/>
  <c r="B53" i="26"/>
  <c r="B195" i="26"/>
  <c r="B194" i="26"/>
  <c r="B69" i="26"/>
  <c r="B76" i="26"/>
  <c r="B72" i="26"/>
  <c r="B71" i="26"/>
  <c r="B19" i="26"/>
  <c r="B18" i="26"/>
  <c r="B23" i="26"/>
  <c r="B16" i="26"/>
  <c r="B43" i="26"/>
  <c r="B42" i="26"/>
  <c r="B44" i="26"/>
  <c r="B46" i="26"/>
  <c r="B47" i="26"/>
  <c r="B25" i="26"/>
  <c r="B190" i="26"/>
  <c r="B189" i="26"/>
  <c r="B26" i="26"/>
  <c r="B191" i="26"/>
  <c r="B36" i="26"/>
  <c r="B39" i="26"/>
  <c r="B38" i="26"/>
  <c r="B40" i="26"/>
  <c r="B37" i="26"/>
  <c r="B96" i="26" l="1"/>
  <c r="B95" i="26"/>
  <c r="B94" i="26"/>
  <c r="D167" i="26"/>
  <c r="D203" i="26"/>
  <c r="D13" i="26"/>
  <c r="D169" i="26" s="1"/>
  <c r="D12" i="26"/>
  <c r="D166" i="26" s="1"/>
  <c r="B75" i="26"/>
  <c r="B74" i="26"/>
  <c r="B73" i="26"/>
  <c r="B27" i="26"/>
  <c r="B28" i="26"/>
  <c r="B192" i="26"/>
  <c r="B188" i="26"/>
  <c r="B185" i="26"/>
  <c r="B184" i="26"/>
  <c r="B22" i="26"/>
  <c r="B21" i="26"/>
  <c r="B20" i="26"/>
  <c r="D171" i="26" l="1"/>
  <c r="D170" i="26"/>
  <c r="D168" i="26"/>
  <c r="E8" i="25"/>
  <c r="E63" i="23"/>
  <c r="E60" i="23"/>
  <c r="E58" i="23"/>
  <c r="F24" i="21" l="1"/>
  <c r="G21" i="21"/>
  <c r="G18" i="21"/>
  <c r="G15" i="21"/>
  <c r="G11" i="21"/>
  <c r="F11" i="21"/>
  <c r="F18" i="21"/>
  <c r="G24" i="21"/>
  <c r="F45" i="21"/>
  <c r="F40" i="21" s="1"/>
  <c r="F38" i="21" s="1"/>
  <c r="G7" i="21"/>
  <c r="F15" i="21"/>
  <c r="G72" i="21"/>
  <c r="G64" i="21"/>
  <c r="G58" i="21"/>
  <c r="F58" i="21"/>
  <c r="G45" i="21"/>
  <c r="G40" i="21" s="1"/>
  <c r="G38" i="21" s="1"/>
  <c r="G34" i="21"/>
  <c r="G31" i="21"/>
  <c r="G28" i="21"/>
  <c r="F34" i="21"/>
  <c r="F31" i="21"/>
  <c r="F28" i="21"/>
  <c r="F21" i="21"/>
  <c r="F7" i="21"/>
  <c r="G27" i="21" l="1"/>
  <c r="G14" i="21" s="1"/>
  <c r="F27" i="21"/>
  <c r="F14" i="21" s="1"/>
  <c r="F10" i="21" s="1"/>
  <c r="M16" i="4"/>
  <c r="J37" i="21" l="1"/>
  <c r="J36" i="21"/>
  <c r="J35" i="21"/>
  <c r="J33" i="21"/>
  <c r="J32" i="21"/>
  <c r="I36" i="21"/>
  <c r="I35" i="21"/>
  <c r="I33" i="21"/>
  <c r="I32" i="21"/>
  <c r="I30" i="21"/>
  <c r="I29" i="21"/>
  <c r="H37" i="21"/>
  <c r="H34" i="21"/>
  <c r="H31" i="21"/>
  <c r="H28" i="21"/>
  <c r="G78" i="21" l="1"/>
  <c r="F78" i="21"/>
  <c r="G75" i="21"/>
  <c r="F75" i="21"/>
  <c r="F72" i="21"/>
  <c r="G69" i="21"/>
  <c r="F69" i="21"/>
  <c r="G66" i="21"/>
  <c r="F66" i="21"/>
  <c r="I67" i="21"/>
  <c r="J82" i="21"/>
  <c r="I82" i="21"/>
  <c r="J81" i="21"/>
  <c r="I81" i="21"/>
  <c r="J80" i="21"/>
  <c r="I80" i="21"/>
  <c r="J79" i="21"/>
  <c r="I79" i="21"/>
  <c r="J77" i="21"/>
  <c r="I77" i="21"/>
  <c r="J76" i="21"/>
  <c r="I76" i="21"/>
  <c r="J74" i="21"/>
  <c r="I74" i="21"/>
  <c r="J73" i="21"/>
  <c r="I73" i="21"/>
  <c r="J71" i="21"/>
  <c r="I71" i="21"/>
  <c r="J70" i="21"/>
  <c r="I70" i="21"/>
  <c r="J68" i="21"/>
  <c r="I68" i="21"/>
  <c r="J67" i="21"/>
  <c r="F100" i="21"/>
  <c r="I97" i="21"/>
  <c r="F95" i="21"/>
  <c r="I92" i="21"/>
  <c r="H86" i="21"/>
  <c r="J62" i="21"/>
  <c r="I62" i="21"/>
  <c r="J61" i="21"/>
  <c r="I61" i="21"/>
  <c r="H61" i="21"/>
  <c r="J60" i="21"/>
  <c r="I60" i="21"/>
  <c r="J59" i="21"/>
  <c r="I59" i="21"/>
  <c r="J57" i="21"/>
  <c r="I57" i="21"/>
  <c r="H57" i="21"/>
  <c r="J56" i="21"/>
  <c r="I56" i="21"/>
  <c r="J55" i="21"/>
  <c r="I55" i="21"/>
  <c r="J54" i="21"/>
  <c r="I54" i="21"/>
  <c r="J53" i="21"/>
  <c r="I53" i="21"/>
  <c r="G52" i="21"/>
  <c r="G50" i="21" s="1"/>
  <c r="F52" i="21"/>
  <c r="F50" i="21" s="1"/>
  <c r="F63" i="21" s="1"/>
  <c r="F85" i="21" s="1"/>
  <c r="J51" i="21"/>
  <c r="I51" i="21"/>
  <c r="J44" i="21"/>
  <c r="I44" i="21"/>
  <c r="J43" i="21"/>
  <c r="I43" i="21"/>
  <c r="J42" i="21"/>
  <c r="I42" i="21"/>
  <c r="J41" i="21"/>
  <c r="I41" i="21"/>
  <c r="J39" i="21"/>
  <c r="I39" i="21"/>
  <c r="I37" i="21"/>
  <c r="J30" i="21"/>
  <c r="J29" i="21"/>
  <c r="J26" i="21"/>
  <c r="I26" i="21"/>
  <c r="J25" i="21"/>
  <c r="I25" i="21"/>
  <c r="J23" i="21"/>
  <c r="I23" i="21"/>
  <c r="J22" i="21"/>
  <c r="I22" i="21"/>
  <c r="J20" i="21"/>
  <c r="I20" i="21"/>
  <c r="J19" i="21"/>
  <c r="I19" i="21"/>
  <c r="J17" i="21"/>
  <c r="I17" i="21"/>
  <c r="J16" i="21"/>
  <c r="I16" i="21"/>
  <c r="J13" i="21"/>
  <c r="I13" i="21"/>
  <c r="J12" i="21"/>
  <c r="I12" i="21"/>
  <c r="J9" i="21"/>
  <c r="I9" i="21"/>
  <c r="J8" i="21"/>
  <c r="I8" i="21"/>
  <c r="G10" i="21" l="1"/>
  <c r="F65" i="21"/>
  <c r="G65" i="21"/>
  <c r="G63" i="21" l="1"/>
  <c r="G85" i="21" s="1"/>
  <c r="M34" i="4" l="1"/>
  <c r="M32" i="4"/>
  <c r="M14" i="4"/>
  <c r="M10" i="4"/>
</calcChain>
</file>

<file path=xl/sharedStrings.xml><?xml version="1.0" encoding="utf-8"?>
<sst xmlns="http://schemas.openxmlformats.org/spreadsheetml/2006/main" count="986" uniqueCount="829">
  <si>
    <t xml:space="preserve"> </t>
  </si>
  <si>
    <t>INVESTMENT SERVICES RULES FOR INVESTMENT SERVICES PROVIDERS</t>
  </si>
  <si>
    <t>Financial Return for Depositaries</t>
  </si>
  <si>
    <t>0010</t>
  </si>
  <si>
    <t>Document type</t>
  </si>
  <si>
    <t>0020</t>
  </si>
  <si>
    <t>Licence Holder Code</t>
  </si>
  <si>
    <t>0030</t>
  </si>
  <si>
    <t>Licence type</t>
  </si>
  <si>
    <t>0040</t>
  </si>
  <si>
    <t>0050</t>
  </si>
  <si>
    <t>0060</t>
  </si>
  <si>
    <t>Currency in which accounts are reported</t>
  </si>
  <si>
    <t>0070</t>
  </si>
  <si>
    <t>EUR</t>
  </si>
  <si>
    <t>GBP</t>
  </si>
  <si>
    <t>USD</t>
  </si>
  <si>
    <t>Depo Lite + Recognised Fund Administrator</t>
  </si>
  <si>
    <t>Depo Lite + Investment Firm</t>
  </si>
  <si>
    <t>Depositary </t>
  </si>
  <si>
    <t>Unaudited</t>
  </si>
  <si>
    <t>Depositary + Investment Firm</t>
  </si>
  <si>
    <t>Audited</t>
  </si>
  <si>
    <t>Depositary + Credit Institutions</t>
  </si>
  <si>
    <t>Depositary + Investment Firm + Credit Institution</t>
  </si>
  <si>
    <t>AUDITED ANNUAL FINANCIAL RETURN</t>
  </si>
  <si>
    <t>INTERIM FINANCIAL RETURN</t>
  </si>
  <si>
    <t>Validation Checks</t>
  </si>
  <si>
    <t xml:space="preserve">Level of application </t>
  </si>
  <si>
    <t>Individual</t>
  </si>
  <si>
    <t>Consolidated</t>
  </si>
  <si>
    <t>Signed on behalf of licence holder by :</t>
  </si>
  <si>
    <t>Signed:</t>
  </si>
  <si>
    <t>Date:</t>
  </si>
  <si>
    <t>(Director/ Authorised Signatory)</t>
  </si>
  <si>
    <t>Name:</t>
  </si>
  <si>
    <t>Representations</t>
  </si>
  <si>
    <t>Prudential Confirmations</t>
  </si>
  <si>
    <t xml:space="preserve">We the undersigned authorised signatories confirm that: </t>
  </si>
  <si>
    <t>YES</t>
  </si>
  <si>
    <t>i.</t>
  </si>
  <si>
    <t>NO</t>
  </si>
  <si>
    <t>ii.</t>
  </si>
  <si>
    <t>iii.</t>
  </si>
  <si>
    <t>iv.</t>
  </si>
  <si>
    <t>All matters (including contingent liabilities, claims and litigation) which might reasonably be expected to have a material effect on the licence holder's financial position at the date of submission of these statements, have been declared herewith or notified in writing to MFSA.</t>
  </si>
  <si>
    <t>Complaints emanating from Depositary business</t>
  </si>
  <si>
    <t>We the undersigned authorised signatories further confirm that during the reporting period:</t>
  </si>
  <si>
    <t>Total</t>
  </si>
  <si>
    <t xml:space="preserve">Number of complaints during the most recent quarter: </t>
  </si>
  <si>
    <t>Number of resolved complaints during reporting period</t>
  </si>
  <si>
    <t xml:space="preserve">i. </t>
  </si>
  <si>
    <t xml:space="preserve">the EU Regulations applicable to Investment Services Licence Holders and their respective Regulatory and/ or Implementing Technical Standards and Guidelines issued by the respective European Supervisor Authorities (ESAs); </t>
  </si>
  <si>
    <t xml:space="preserve">ii. </t>
  </si>
  <si>
    <t xml:space="preserve">iii. </t>
  </si>
  <si>
    <t xml:space="preserve">iv. </t>
  </si>
  <si>
    <t xml:space="preserve">we have notified the Malta Financial Services Authority of any breaches/notifications, approvals or other regulatory requirements as applicable to the Rules, and all matters which may influence its decision to allow the licence to continue. </t>
  </si>
  <si>
    <t>Except for the following:</t>
  </si>
  <si>
    <t>Auditor's Confirmation</t>
  </si>
  <si>
    <t xml:space="preserve">This Section must be filled only if the return is an Audited Return. It should be completed by the Audit Partner/ Manager in charge. </t>
  </si>
  <si>
    <t>Original Signature</t>
  </si>
  <si>
    <t>Date</t>
  </si>
  <si>
    <t>Manager</t>
  </si>
  <si>
    <t>Name &amp; Surname</t>
  </si>
  <si>
    <t>Capacity</t>
  </si>
  <si>
    <t>Partner</t>
  </si>
  <si>
    <t>ERROR</t>
  </si>
  <si>
    <t xml:space="preserve">Custody Sheet  - Sheet submission on a quarterly basis. </t>
  </si>
  <si>
    <r>
      <t>N.B. :</t>
    </r>
    <r>
      <rPr>
        <i/>
        <sz val="16"/>
        <color theme="1"/>
        <rFont val="Calibri"/>
        <family val="2"/>
      </rPr>
      <t xml:space="preserve"> Any of the below data fields which are marked in blue require manual input.</t>
    </r>
    <r>
      <rPr>
        <b/>
        <i/>
        <sz val="16"/>
        <color theme="1"/>
        <rFont val="Calibri"/>
        <family val="2"/>
      </rPr>
      <t xml:space="preserve"> </t>
    </r>
  </si>
  <si>
    <r>
      <rPr>
        <b/>
        <i/>
        <sz val="16"/>
        <color rgb="FF000000"/>
        <rFont val="Calibri"/>
        <family val="2"/>
      </rPr>
      <t xml:space="preserve">N.B. : </t>
    </r>
    <r>
      <rPr>
        <i/>
        <sz val="16"/>
        <color rgb="FF000000"/>
        <rFont val="Calibri"/>
        <family val="2"/>
      </rPr>
      <t xml:space="preserve">A '0' should be entered for NIL values. </t>
    </r>
  </si>
  <si>
    <t>Check for 0010</t>
  </si>
  <si>
    <t>Check for 0020</t>
  </si>
  <si>
    <t>Check for 0030</t>
  </si>
  <si>
    <t>Explanations</t>
  </si>
  <si>
    <t>Number of clients</t>
  </si>
  <si>
    <t>Total Assets held under Custody [at end of reporting period]</t>
  </si>
  <si>
    <t>Held directly</t>
  </si>
  <si>
    <t>Assets under Custody of AIFs (Full Depositary, including NAIFs)</t>
  </si>
  <si>
    <t>Total Assets under Custody of AIFs (Full Depositary, including NAIFs)</t>
  </si>
  <si>
    <t>Malta domiciled AIFs</t>
  </si>
  <si>
    <t>EU domiciled AIFs (other than Malta)</t>
  </si>
  <si>
    <t>France</t>
  </si>
  <si>
    <t>Germany</t>
  </si>
  <si>
    <t>Ireland</t>
  </si>
  <si>
    <t>Luxembourg</t>
  </si>
  <si>
    <t>Other countries</t>
  </si>
  <si>
    <t>Assets under Custody of AIFs (Depositary Lite)</t>
  </si>
  <si>
    <t>Total Assets under Custody of AIFs  (Depositary Lite)</t>
  </si>
  <si>
    <t>Assets under Custody of UCITS</t>
  </si>
  <si>
    <t>Total Assets under Custody of UCITS</t>
  </si>
  <si>
    <t>Malta domiciled UCITS</t>
  </si>
  <si>
    <t>EU domiciled UCITS (other than Malta)</t>
  </si>
  <si>
    <t xml:space="preserve">Assets under Custody of Professional Investor Funds and other Malta domiciled Investment Funds </t>
  </si>
  <si>
    <t>Total Assets under Custody of Professional Investor Funds and other Malta domiciled Investment Funds (other than UCITS and AIFs as reported above)</t>
  </si>
  <si>
    <t xml:space="preserve">Managed by Non_EU AIFMs </t>
  </si>
  <si>
    <t>Assets under Custody of Non-Malta Investor Funds (other than UCITS and AIFs as reported above)</t>
  </si>
  <si>
    <t>Total Assets under Custody of Investment Funds</t>
  </si>
  <si>
    <t>Total AIFs Assets under Custody for the purpose of article 21(5) AIFMD II</t>
  </si>
  <si>
    <t>Ownership of Custodised Assets of Other Clients</t>
  </si>
  <si>
    <t>Total Ownership of Custodised Assets of Other Clients</t>
  </si>
  <si>
    <t>Pension Funds</t>
  </si>
  <si>
    <r>
      <t xml:space="preserve">of which </t>
    </r>
    <r>
      <rPr>
        <sz val="14"/>
        <color theme="1"/>
        <rFont val="Calibri"/>
        <family val="2"/>
      </rPr>
      <t>Domiciled in Malta</t>
    </r>
  </si>
  <si>
    <r>
      <t xml:space="preserve">of which </t>
    </r>
    <r>
      <rPr>
        <sz val="14"/>
        <color theme="1"/>
        <rFont val="Calibri"/>
        <family val="2"/>
      </rPr>
      <t>Domiciled in other countries</t>
    </r>
  </si>
  <si>
    <t>Insurance Companies</t>
  </si>
  <si>
    <t>Financial Institutions</t>
  </si>
  <si>
    <t>Financial Vehicle Corporations</t>
  </si>
  <si>
    <t>Investment Firms</t>
  </si>
  <si>
    <t>Other Assets under Custody for third parties not reported above</t>
  </si>
  <si>
    <t>Comment Box</t>
  </si>
  <si>
    <t>Amount in Euro (€)</t>
  </si>
  <si>
    <t>ISA-related Revenue</t>
  </si>
  <si>
    <t>Custody Fees for safekeeping, cashflow monitoring and investment restriction monitoring.</t>
  </si>
  <si>
    <t>Retail clients</t>
  </si>
  <si>
    <t>Professional clients</t>
  </si>
  <si>
    <t>Collective Investment Schemes</t>
  </si>
  <si>
    <t>Other (e.g. Connected companies)</t>
  </si>
  <si>
    <t>Other ISA related revenue*</t>
  </si>
  <si>
    <t>Non-ISA related revenue**</t>
  </si>
  <si>
    <t>Total Revenue</t>
  </si>
  <si>
    <t xml:space="preserve"> Revenue reserves as per the previous year's audited financial statements</t>
  </si>
  <si>
    <t>Operating Expenses</t>
  </si>
  <si>
    <t>Exceptional Items of expenditure: Allowed by MFSA****</t>
  </si>
  <si>
    <t>Exceptional Items of expenditure: Other</t>
  </si>
  <si>
    <t xml:space="preserve">Total Operating Expenses </t>
  </si>
  <si>
    <t>Gross Profit</t>
  </si>
  <si>
    <t>Administrative Expenses</t>
  </si>
  <si>
    <t>Operating Profit (loss)</t>
  </si>
  <si>
    <t>Finance Income</t>
  </si>
  <si>
    <t xml:space="preserve">Finance Cost </t>
  </si>
  <si>
    <t>Fair value through Profit or Loss</t>
  </si>
  <si>
    <t xml:space="preserve">Profit (Loss) before tax </t>
  </si>
  <si>
    <t>Tax (expense) income</t>
  </si>
  <si>
    <t xml:space="preserve">Profit (Loss) after tax </t>
  </si>
  <si>
    <t>Kindly input the profits which have been verified by persons independent of the institution that are responsible for the auditing of the accounts of that institution</t>
  </si>
  <si>
    <t>Other Comprehensive Income</t>
  </si>
  <si>
    <t>Fair value movements on Intangible Assets</t>
  </si>
  <si>
    <t>Gain/Loss on revaluation of available for sale Financial Assets</t>
  </si>
  <si>
    <t>Other items of income and expense included in other comprehensive income</t>
  </si>
  <si>
    <t>Tax income/expense relating to components of other comprehensive income</t>
  </si>
  <si>
    <t>Total Other Comprehensive Income</t>
  </si>
  <si>
    <t>Total Comprehensive Income</t>
  </si>
  <si>
    <t>Additional Details</t>
  </si>
  <si>
    <t>Additonal Details*</t>
  </si>
  <si>
    <t>* Details of 'Other-ISA related revenue':</t>
  </si>
  <si>
    <t>** Details of 'Non-ISA related revenue':</t>
  </si>
  <si>
    <t>*** Details of 'Exceptional Items of expenditure Allowed by the MFSA':</t>
  </si>
  <si>
    <t>Movement effected through the statement of changes in Equity</t>
  </si>
  <si>
    <t xml:space="preserve">Movement effected through the statement of changes in Equity </t>
  </si>
  <si>
    <t>Dividends: Paid</t>
  </si>
  <si>
    <t>Dividends: Proposed but not paid</t>
  </si>
  <si>
    <t xml:space="preserve">Total Assets </t>
  </si>
  <si>
    <t xml:space="preserve">Total Liabilities </t>
  </si>
  <si>
    <t>Total Own Funds</t>
  </si>
  <si>
    <t>Fixed Overhead Requirement</t>
  </si>
  <si>
    <t>Initial Capital</t>
  </si>
  <si>
    <t/>
  </si>
  <si>
    <t>Table of Contents:</t>
  </si>
  <si>
    <t>C 01.00 - Own Funds (CA1)</t>
  </si>
  <si>
    <t>C 02.00 - Own Funds Requirements (CA2)</t>
  </si>
  <si>
    <t>C 03.00 - Capital Ratios And Capital Levels (CA3)</t>
  </si>
  <si>
    <t>C 04.00 - Memorandum Items (CA4)</t>
  </si>
  <si>
    <t>C 01.00 - OWN FUNDS (CA1)</t>
  </si>
  <si>
    <t>Rows</t>
  </si>
  <si>
    <t>Item</t>
  </si>
  <si>
    <t>Label</t>
  </si>
  <si>
    <t>Amount</t>
  </si>
  <si>
    <t>OWN FUNDS</t>
  </si>
  <si>
    <t>1.1</t>
  </si>
  <si>
    <t>TIER 1 CAPITAL</t>
  </si>
  <si>
    <t>COMMON EQUITY TIER 1 CAPITAL</t>
  </si>
  <si>
    <t>Capital instruments eligible as CET1 Capital</t>
  </si>
  <si>
    <t xml:space="preserve">Paid up capital instruments </t>
  </si>
  <si>
    <t>1.1.1.1.2*</t>
  </si>
  <si>
    <t>Memorandum item: Capital instruments not eligible</t>
  </si>
  <si>
    <t>Share premium</t>
  </si>
  <si>
    <t>(-) Own CET1 instruments</t>
  </si>
  <si>
    <t>(-) Direct holdings of CET1 instruments</t>
  </si>
  <si>
    <t>(-) Indirect holdings of CET1 instruments</t>
  </si>
  <si>
    <t>(-) Synthetic holdings of CET1 instruments</t>
  </si>
  <si>
    <t>(-) Actual or contingent obligations to purchase own CET1 instruments</t>
  </si>
  <si>
    <t>Retained earnings</t>
  </si>
  <si>
    <t>Previous years retained earnings</t>
  </si>
  <si>
    <t>Profit or loss eligible</t>
  </si>
  <si>
    <t>Profit or loss attributable to owners of the parent</t>
  </si>
  <si>
    <t>(-) Part of interim or year-end profit not eligible</t>
  </si>
  <si>
    <t>Accumulated other comprehensive income</t>
  </si>
  <si>
    <t>Other reserves</t>
  </si>
  <si>
    <t>Funds for general banking risk</t>
  </si>
  <si>
    <t>Transitional adjustments due to grandfathered CET1 Capital instruments</t>
  </si>
  <si>
    <t>Minority interest given recognition in CET1 capital</t>
  </si>
  <si>
    <t>Transitional adjustments due to additional minority interests</t>
  </si>
  <si>
    <t>250</t>
  </si>
  <si>
    <t>Adjustments to CET1 due to prudential filters</t>
  </si>
  <si>
    <t>(-) Increases in equity resulting from securitised assets</t>
  </si>
  <si>
    <t>Cash flow hedge reserve</t>
  </si>
  <si>
    <t>Cumulative gains and losses due to changes in own credit risk on fair valued liabilities</t>
  </si>
  <si>
    <t>Fair value gains and losses arising from the institution's own credit risk related to derivative liabilities</t>
  </si>
  <si>
    <t>(-) Value adjustments due to the requirements for prudent valuation</t>
  </si>
  <si>
    <t>(-) Goodwill</t>
  </si>
  <si>
    <t>(-) Goodwill accounted for as intangible asset</t>
  </si>
  <si>
    <t>(-) Goodwill included in the valuation of significant investments</t>
  </si>
  <si>
    <t>Deferred tax liabilities associated to goodwill</t>
  </si>
  <si>
    <t>(-) Other intangible assets</t>
  </si>
  <si>
    <t>(-) Other intangible assets gross amount</t>
  </si>
  <si>
    <t>Deferred tax liabilities associated to other intangible assets</t>
  </si>
  <si>
    <t>(-) Deferred tax assets that rely on future profitability and do not arise from temporary differences net of associated tax liabilities</t>
  </si>
  <si>
    <t>(-) IRB shortfall of credit risk adjustments to expected losses</t>
  </si>
  <si>
    <t>(-)Defined benefit pension fund assets</t>
  </si>
  <si>
    <t>(-)Defined benefit pension fund assets gross amount</t>
  </si>
  <si>
    <t>Deferred tax liabilities associated to defined benefit pension fund assets</t>
  </si>
  <si>
    <t>Defined benefit pension fund assets which the institution has an unrestricted ability to use</t>
  </si>
  <si>
    <t>(-) Reciprocal cross holdings in CET1 Capital</t>
  </si>
  <si>
    <t>(-) Excess of deduction from AT1 items over AT1 Capital</t>
  </si>
  <si>
    <t>(-) Qualifying holdings outside the financial sector which can alternatively be subject to a 1.250% risk weight</t>
  </si>
  <si>
    <t>(-) Securitisation positions which can alternatively be subject to a 1.250% risk weight</t>
  </si>
  <si>
    <t>(-) Positions in a basket for which an institution cannot determine the risk weight under the IRB approach, and can alternatively be subject to a 1.250% risk weight</t>
  </si>
  <si>
    <t>(-) Equity exposures under an internal models approach which can alternatively be subject to a 1.250% risk weight</t>
  </si>
  <si>
    <t>(-) CET1 instruments of financial sector entites where the institution does not have a significant investment</t>
  </si>
  <si>
    <t>(-) Deductible deferred tax assets that rely on future profitability and arise from temporary differences</t>
  </si>
  <si>
    <t>(-) CET1 instruments of financial sector entities where the institution has a significant investment</t>
  </si>
  <si>
    <t>(-) Amount exceeding the 17.65% threshold</t>
  </si>
  <si>
    <t>Other transitional adjustments to CET1 Capital</t>
  </si>
  <si>
    <t>Additional deductions of CET1 Capital due to Article 3 CRR</t>
  </si>
  <si>
    <t>CET1 capital elements or deductions - other</t>
  </si>
  <si>
    <t>ADDITIONAL TIER 1 CAPITAL</t>
  </si>
  <si>
    <t>Capital instruments eligible as AT1 Capital</t>
  </si>
  <si>
    <t>Paid up capital instruments</t>
  </si>
  <si>
    <t>1.2.1.2*</t>
  </si>
  <si>
    <t>(-) Own AT1 instruments</t>
  </si>
  <si>
    <t>(-) Direct holdings of AT1 instruments</t>
  </si>
  <si>
    <t>(-) Indirect holdings of AT1 instruments</t>
  </si>
  <si>
    <t>(-) Synthetic holdings of AT1 instruments</t>
  </si>
  <si>
    <t>(-) Actual or contingent obligations to purchase own AT1 instruments</t>
  </si>
  <si>
    <t>Transitional adjustments due to grandfathered AT1 Capital instruments</t>
  </si>
  <si>
    <t>Instruments issued by subsidiaries that are given recognition in AT1 Capital</t>
  </si>
  <si>
    <t>Transitional adjustments due to additional recognition in AT1 Capital of instruments issued by subsidiaries</t>
  </si>
  <si>
    <t>(-) Reciprocal cross holdings in AT1 Capital</t>
  </si>
  <si>
    <t>(-) AT1 instruments of financial sector entities where the institution does not have a significant investment</t>
  </si>
  <si>
    <t>(-) AT1 instruments of financial sector entities where the institution has a significant investment</t>
  </si>
  <si>
    <t xml:space="preserve">(-) Excess of deduction from T2 items over T2 Capital </t>
  </si>
  <si>
    <t>Other transitional adjustments to AT1 Capital</t>
  </si>
  <si>
    <t>Excess of deduction from AT1 items over AT1 Capital (deducted in CET1)</t>
  </si>
  <si>
    <t>Additional deductions of AT1 Capital due to Article 3 CRR</t>
  </si>
  <si>
    <t xml:space="preserve"> AT1 capital elements or deductions - other </t>
  </si>
  <si>
    <t>TIER 2 CAPITAL</t>
  </si>
  <si>
    <t>Capital instruments and subordinated loans eligible as T2 Capital</t>
  </si>
  <si>
    <t xml:space="preserve">Paid up capital instruments  and subordinated loans </t>
  </si>
  <si>
    <t>1.3.1.2*</t>
  </si>
  <si>
    <t>Memorandum item: Capital instruments and subordinated loans not eligible</t>
  </si>
  <si>
    <r>
      <t>(-) Own T2 instruments</t>
    </r>
    <r>
      <rPr>
        <sz val="11"/>
        <color indexed="17"/>
        <rFont val="Verdana"/>
        <family val="2"/>
      </rPr>
      <t/>
    </r>
  </si>
  <si>
    <t>(-) Direct holdings of T2 instruments</t>
  </si>
  <si>
    <t>(-) Indirect holdings of T2 instruments</t>
  </si>
  <si>
    <t>(-) Synthetic holdings of T2 instruments</t>
  </si>
  <si>
    <t>(-) Actual or contingent obligations to purchase own T2 instruments</t>
  </si>
  <si>
    <t xml:space="preserve">Transitional adjustments due to grandfathered T2 Capital instruments and subordinated loans </t>
  </si>
  <si>
    <t>Instruments issued by subsidiaries that are given recognition in T2 Capital</t>
  </si>
  <si>
    <t>Transitional adjustments due to additional recognition in T2 Capital of instruments issued by subsidiaries</t>
  </si>
  <si>
    <t>IRB Excess of provisions over expected losses eligible</t>
  </si>
  <si>
    <t>SA General credit risk adjustments</t>
  </si>
  <si>
    <t>(-) Reciprocal cross holdings in T2 Capital</t>
  </si>
  <si>
    <t>(-) T2 instruments of financial sector entities where the institution does not have a significant investment</t>
  </si>
  <si>
    <t>(-) T2 instruments of financial sector entities where the institution has a significant investment</t>
  </si>
  <si>
    <t>Other transitional adjustments to T2 Capital</t>
  </si>
  <si>
    <t>Excess of deduction from T2 items over T2 Capital (deducted in AT1)</t>
  </si>
  <si>
    <t>Additional deductions of T2 Capital due to Article 3 CRR</t>
  </si>
  <si>
    <t>T2 capital elements or deductions - other</t>
  </si>
  <si>
    <t>C 02.00 - OWN FUNDS REQUIREMENTS (CA2)</t>
  </si>
  <si>
    <t>1</t>
  </si>
  <si>
    <t xml:space="preserve">TOTAL RISK EXPOSURE AMOUNT </t>
  </si>
  <si>
    <t>1*</t>
  </si>
  <si>
    <t xml:space="preserve">Of which: Investment firms under Article 95 paragraph 2 and Article 98 of CRR </t>
  </si>
  <si>
    <t>1**</t>
  </si>
  <si>
    <t>Of which: Investment firms under Article 96 paragraph 2 and Article 97 of CRR</t>
  </si>
  <si>
    <t>RISK WEIGHTED EXPOSURE AMOUNTS FOR CREDIT, COUNTERPARTY CREDIT AND DILUTION RISKS AND FREE DELIVERIES</t>
  </si>
  <si>
    <t>1.1.1</t>
  </si>
  <si>
    <t>Standardised approach (SA)</t>
  </si>
  <si>
    <t>1.1.1.1</t>
  </si>
  <si>
    <t>SA exposure classes excluding securitisation positions</t>
  </si>
  <si>
    <t>1.1.1.1.01</t>
  </si>
  <si>
    <t>Central governments or central banks</t>
  </si>
  <si>
    <t>1.1.1.1.02</t>
  </si>
  <si>
    <t>Regional governments or local authorities</t>
  </si>
  <si>
    <t>1.1.1.1.03</t>
  </si>
  <si>
    <t xml:space="preserve">Public sector entities </t>
  </si>
  <si>
    <t>1.1.1.1.04</t>
  </si>
  <si>
    <t>Multilateral Development Banks</t>
  </si>
  <si>
    <t>1.1.1.1.05</t>
  </si>
  <si>
    <t>International Organisations</t>
  </si>
  <si>
    <t>1.1.1.1.06</t>
  </si>
  <si>
    <t>Institutions</t>
  </si>
  <si>
    <t>1.1.1.1.07</t>
  </si>
  <si>
    <t>Corporates</t>
  </si>
  <si>
    <t>1.1.1.1.08</t>
  </si>
  <si>
    <t>Retail</t>
  </si>
  <si>
    <t>1.1.1.1.09</t>
  </si>
  <si>
    <t>Secured by mortgages on immovable  property</t>
  </si>
  <si>
    <t>1.1.1.1.10</t>
  </si>
  <si>
    <t xml:space="preserve">Exposures in default </t>
  </si>
  <si>
    <t>1.1.1.1.11</t>
  </si>
  <si>
    <t>Items associated with particular high risk</t>
  </si>
  <si>
    <t>1.1.1.1.12</t>
  </si>
  <si>
    <t>Covered bonds</t>
  </si>
  <si>
    <t>1.1.1.1.13</t>
  </si>
  <si>
    <t xml:space="preserve">Claims on institutions and corporates with a short-term credit assessment </t>
  </si>
  <si>
    <t>1.1.1.1.14</t>
  </si>
  <si>
    <t>Collective investments undertakings (CIU)</t>
  </si>
  <si>
    <t>1.1.1.1.15</t>
  </si>
  <si>
    <t>Equity</t>
  </si>
  <si>
    <t>1.1.1.1.16</t>
  </si>
  <si>
    <t>Other items</t>
  </si>
  <si>
    <t>1.1.1.2</t>
  </si>
  <si>
    <t>Securitisation positions SA</t>
  </si>
  <si>
    <t>1.1.1.2*</t>
  </si>
  <si>
    <t>of which: resecuritisation</t>
  </si>
  <si>
    <t>1.3</t>
  </si>
  <si>
    <t>TOTAL RISK EXPOSURE AMOUNT FOR POSITION, FOREIGN EXCHANGE AND COMMODITIES RISKS</t>
  </si>
  <si>
    <t>1.3.1</t>
  </si>
  <si>
    <t>Risk exposure amount for position, foreign exchange and commodities risks under standardised approaches (SA)</t>
  </si>
  <si>
    <t>1.3.1.1</t>
  </si>
  <si>
    <t>Traded debt instruments</t>
  </si>
  <si>
    <t>1.3.1.2</t>
  </si>
  <si>
    <t>1.3.1.3</t>
  </si>
  <si>
    <t>Foreign Exchange</t>
  </si>
  <si>
    <t>1.3.1.4</t>
  </si>
  <si>
    <t>Commodities</t>
  </si>
  <si>
    <t>1.3.2</t>
  </si>
  <si>
    <t>Risk exposure amount for Position, foreign exchange and commodities risks under internal models (IM)</t>
  </si>
  <si>
    <t>1.4</t>
  </si>
  <si>
    <t>TOTAL RISK EXPOSURE AMOUNT FOR OPERATIONAL RISK (OpR )</t>
  </si>
  <si>
    <t>1.4.1</t>
  </si>
  <si>
    <t>OpR Basic indicator approach (BIA)</t>
  </si>
  <si>
    <t>1.4.2</t>
  </si>
  <si>
    <t>OpR Standardised (STA) / Alternative Standardised (ASA) approaches</t>
  </si>
  <si>
    <t>1.4.3</t>
  </si>
  <si>
    <t>OpR Advanced measurement approaches (AMA)</t>
  </si>
  <si>
    <t>1.5</t>
  </si>
  <si>
    <t>ADDITIONAL RISK EXPOSURE AMOUNT DUE TO FIXED OVERHEADS</t>
  </si>
  <si>
    <t>1.6</t>
  </si>
  <si>
    <t>TOTAL RISK EXPOSURE AMOUNT FOR CREDIT VALUATION ADJUSTMENT</t>
  </si>
  <si>
    <t>1.6.1</t>
  </si>
  <si>
    <t>Advanced method</t>
  </si>
  <si>
    <t>1.6.2</t>
  </si>
  <si>
    <t>Standardised method</t>
  </si>
  <si>
    <t>1.6.3</t>
  </si>
  <si>
    <t>Based on OEM</t>
  </si>
  <si>
    <t>1.8</t>
  </si>
  <si>
    <t>OTHER RISK EXPOSURE AMOUNTS</t>
  </si>
  <si>
    <t>1.8.1</t>
  </si>
  <si>
    <t xml:space="preserve">Of which: Additional risk exposure amount due to application of Basel I floor </t>
  </si>
  <si>
    <t>1.8.2</t>
  </si>
  <si>
    <t>Of which: Additional stricter prudential requirements based on Art 458</t>
  </si>
  <si>
    <t>1.8.2*</t>
  </si>
  <si>
    <t>Of which: requirements for large exposures</t>
  </si>
  <si>
    <t>1.8.2**</t>
  </si>
  <si>
    <t>Of which: due to modified risk weights for targeting asset bubbles in the residential and commercial property</t>
  </si>
  <si>
    <t>1.8.2***</t>
  </si>
  <si>
    <t>Of which: due to intra financial sector exposures</t>
  </si>
  <si>
    <t>1.8.3</t>
  </si>
  <si>
    <t>Of which: Additional stricter prudential requirements based on Art 459</t>
  </si>
  <si>
    <t>1.8.4</t>
  </si>
  <si>
    <t>Of which: Additional risk exposure amount due to Article 3 CRR</t>
  </si>
  <si>
    <t>C 03.00 - CAPITAL RATIOS AND CAPITAL LEVELS (CA3)</t>
  </si>
  <si>
    <t>ID</t>
  </si>
  <si>
    <t>CET1 Capital ratio</t>
  </si>
  <si>
    <t>Surplus(+)/Deficit(-) of CET1 capital</t>
  </si>
  <si>
    <t>T1 Capital ratio</t>
  </si>
  <si>
    <t>Surplus(+)/Deficit(-) of T1 capital</t>
  </si>
  <si>
    <t>Total capital ratio</t>
  </si>
  <si>
    <t>Surplus(+)/Deficit(-) of total capital</t>
  </si>
  <si>
    <t>C 04.00 - MEMORANDUM ITEMS (CA4)</t>
  </si>
  <si>
    <t>Row</t>
  </si>
  <si>
    <t>Deferred tax assets and liabilities</t>
  </si>
  <si>
    <t>Total deferred tax assets</t>
  </si>
  <si>
    <t>Deferred tax assets that do not rely on future profitability</t>
  </si>
  <si>
    <t>Deferred tax assets that rely on future profitability and do not arise from temporary differences</t>
  </si>
  <si>
    <t>Deferred tax assets that rely on future profitability and arise from temporary differences</t>
  </si>
  <si>
    <t>Total deferred tax liabilities</t>
  </si>
  <si>
    <t>Deferred tax liabilities non deductible from deferred tax assets that rely on future profitability</t>
  </si>
  <si>
    <t>Deferred tax liabilities deductible from deferred tax assets that rely on future profitability</t>
  </si>
  <si>
    <t>Deductible deferred tax liabilities associated with deferred tax assets that rely on future profitability and do not arise from temporary differences</t>
  </si>
  <si>
    <t>Deductible deferred tax liabilities associated with deferred tax assets that rely on future profitability and arise from temporary differences</t>
  </si>
  <si>
    <t>Credit risk adjustments and expected losses</t>
  </si>
  <si>
    <t>IRB excess (+) or shortfall (-) of credit risk adjustments, additional value adjustments and other own funds reductions to expected losses for non defaulted exposures</t>
  </si>
  <si>
    <t>Total credit risk adjustments, additional value adjustments and other own funds reductions eligible for inclusion in the calculation of the expected loss amount</t>
  </si>
  <si>
    <t>General credit risk adjustments</t>
  </si>
  <si>
    <t>Specific credit risk adjustments</t>
  </si>
  <si>
    <t>Additional value adjustments and other own funds reductions</t>
  </si>
  <si>
    <t xml:space="preserve">Total expected losses eligible </t>
  </si>
  <si>
    <t>IRB excess (+) or shortfall (-) of specific credit risk adjustments to expected losses for defaulted exposures</t>
  </si>
  <si>
    <t>Specific credit risk adjustments and positions treated similarily</t>
  </si>
  <si>
    <t>Risk weighted exposure amounts for calculating the cap to the excess of provision eligible as T2</t>
  </si>
  <si>
    <t>Total gross provisions eligible for inclusion in T2 capital</t>
  </si>
  <si>
    <t>Risk weighted exposure amounts for calculating the cap to the provision eligible as T2</t>
  </si>
  <si>
    <t>Thresholds for Common Equity Tier 1 deductions</t>
  </si>
  <si>
    <t>Threshold non deductible of holdings in relevant entities where an institution does not have a significant investment</t>
  </si>
  <si>
    <t>10% CET1 threshold</t>
  </si>
  <si>
    <t>17.65% CET1 threshold</t>
  </si>
  <si>
    <t>Eligible capital for the purposes of qualifying holdings outside the financial sector and large exposures</t>
  </si>
  <si>
    <r>
      <t>Investments in the capital of financial sector entities where the institution has a significant investment</t>
    </r>
    <r>
      <rPr>
        <b/>
        <sz val="10"/>
        <rFont val="Verdana"/>
        <family val="2"/>
      </rPr>
      <t>:</t>
    </r>
  </si>
  <si>
    <t>Holdings of CET1 capital of financial sector entities where the institution has a significant investment, net of short positions</t>
  </si>
  <si>
    <t>Direct holdings of CET1 capital of financial sector entities where the institution has a significant investment</t>
  </si>
  <si>
    <t>Gross direct holdings of CET1 capital of financial sector entities where the institution has a significant investment</t>
  </si>
  <si>
    <t>(-) Permitted offsetting short positions in relation to the direct gross holdings included above</t>
  </si>
  <si>
    <t>Indirect holdings of CET1 capital of financial sector entities where the institution has a significant investment</t>
  </si>
  <si>
    <t>Gross indirect holdings of CET1 capital of financial sector entities where the institution has a significant investment</t>
  </si>
  <si>
    <t>(-) Permitted offsetting short positions in relation to the indirect gross holdings included above</t>
  </si>
  <si>
    <t>Synthetic holdings of CET1 capital of financial sector entities where the institution has a significant investment</t>
  </si>
  <si>
    <t>Gross synthetic holdings of CET1 capital of financial sector entities where the institution has a significant investment</t>
  </si>
  <si>
    <t>(-) Permitted offsetting short positions in relation to the synthetic gross holdings included above</t>
  </si>
  <si>
    <r>
      <t>Total risk exposure amounts of holdings</t>
    </r>
    <r>
      <rPr>
        <b/>
        <strike/>
        <sz val="10"/>
        <rFont val="Verdana"/>
        <family val="2"/>
      </rPr>
      <t xml:space="preserve"> </t>
    </r>
    <r>
      <rPr>
        <b/>
        <sz val="10"/>
        <rFont val="Verdana"/>
        <family val="2"/>
      </rPr>
      <t>not deducted from the corresponding capital category:</t>
    </r>
  </si>
  <si>
    <t>Risk weighted exposures of CET1 holdings in financial sector entities which are not deducted from the institution's CET1 capital</t>
  </si>
  <si>
    <t>Risk weighted exposures of AT1 holdings in financial sector entities which are not deducted from the institution's AT1 capital</t>
  </si>
  <si>
    <t>Risk weighted exposures of T2 holdings in financial sector entities which are not deducted from the institution's T2 capital</t>
  </si>
  <si>
    <t>Temporary waiver from deduction from own funds</t>
  </si>
  <si>
    <t>Holdings on CET1 Capital Instruments of financial sector entities where the institution does not have a significant investment temporary waived</t>
  </si>
  <si>
    <t>Holdings on CET1 Capital Instruments of financial sector entities where the institution has a significant investment  temporary waived</t>
  </si>
  <si>
    <t>Holdings on AT1 Capital Instruments of financial sector entities where the institution does not have a significant investment temporary waived</t>
  </si>
  <si>
    <t>Holdings on AT1 Capital Instruments of financial sector entities where the institution has a significant investment  temporary waived</t>
  </si>
  <si>
    <t>Holdings on T2 Capital Instruments of financial sector entities where the institution does not have a significant investment  temporary waived</t>
  </si>
  <si>
    <t>Holdings on T2 Capital Instruments of financial sector entities where the institution has a significant investment temporary waived</t>
  </si>
  <si>
    <t>Pillar II requirements</t>
  </si>
  <si>
    <t>Own funds requirements related to Pillar II adjustments</t>
  </si>
  <si>
    <t xml:space="preserve">Additional information </t>
  </si>
  <si>
    <t>Initial capital</t>
  </si>
  <si>
    <t>Additional information for calculating of reporting thresholds</t>
  </si>
  <si>
    <t>Non-domestic original exposures</t>
  </si>
  <si>
    <t>Total original exposures</t>
  </si>
  <si>
    <t>Total Custody/ Depositary fees</t>
  </si>
  <si>
    <t>Other EU countries</t>
  </si>
  <si>
    <t xml:space="preserve">Third Country AIFs </t>
  </si>
  <si>
    <t xml:space="preserve">           Managed by Non_EU AIFMs </t>
  </si>
  <si>
    <t xml:space="preserve">           Managed by EU AIFMs (including Maltese AIFMs)</t>
  </si>
  <si>
    <t>0011</t>
  </si>
  <si>
    <t>0012</t>
  </si>
  <si>
    <t>0013</t>
  </si>
  <si>
    <t>0014</t>
  </si>
  <si>
    <t>0015</t>
  </si>
  <si>
    <t>0016</t>
  </si>
  <si>
    <t>0017</t>
  </si>
  <si>
    <t>0018</t>
  </si>
  <si>
    <t>0019</t>
  </si>
  <si>
    <t>0021</t>
  </si>
  <si>
    <t>0022</t>
  </si>
  <si>
    <t>0023</t>
  </si>
  <si>
    <t>0024</t>
  </si>
  <si>
    <t>0025</t>
  </si>
  <si>
    <t>0026</t>
  </si>
  <si>
    <t>0027</t>
  </si>
  <si>
    <t>0028</t>
  </si>
  <si>
    <t>0029</t>
  </si>
  <si>
    <t>0031</t>
  </si>
  <si>
    <t>0032</t>
  </si>
  <si>
    <t>0033</t>
  </si>
  <si>
    <t>0034</t>
  </si>
  <si>
    <t>0035</t>
  </si>
  <si>
    <t>0036</t>
  </si>
  <si>
    <t>0037</t>
  </si>
  <si>
    <t>0038</t>
  </si>
  <si>
    <t>0039</t>
  </si>
  <si>
    <t>0041</t>
  </si>
  <si>
    <t>0042</t>
  </si>
  <si>
    <t>0043</t>
  </si>
  <si>
    <t>0044</t>
  </si>
  <si>
    <t>0045</t>
  </si>
  <si>
    <t>0046</t>
  </si>
  <si>
    <t>0047</t>
  </si>
  <si>
    <t>0048</t>
  </si>
  <si>
    <t>0049</t>
  </si>
  <si>
    <t>0051</t>
  </si>
  <si>
    <t>0052</t>
  </si>
  <si>
    <t>0053</t>
  </si>
  <si>
    <t>0054</t>
  </si>
  <si>
    <t>0055</t>
  </si>
  <si>
    <t>0056</t>
  </si>
  <si>
    <t>0057</t>
  </si>
  <si>
    <t>0058</t>
  </si>
  <si>
    <t>0059</t>
  </si>
  <si>
    <t>0061</t>
  </si>
  <si>
    <t>0062</t>
  </si>
  <si>
    <t>0063</t>
  </si>
  <si>
    <t>0064</t>
  </si>
  <si>
    <t>0065</t>
  </si>
  <si>
    <t>0066</t>
  </si>
  <si>
    <t>0067</t>
  </si>
  <si>
    <t>0068</t>
  </si>
  <si>
    <t>0069</t>
  </si>
  <si>
    <t>0071</t>
  </si>
  <si>
    <t>0072</t>
  </si>
  <si>
    <t>0073</t>
  </si>
  <si>
    <t>0074</t>
  </si>
  <si>
    <t>0075</t>
  </si>
  <si>
    <t>0076</t>
  </si>
  <si>
    <t xml:space="preserve">Managed by EU AIFMs </t>
  </si>
  <si>
    <t>Own assets under custody (proprietary assets)</t>
  </si>
  <si>
    <t xml:space="preserve">Total equivalent in EURO (€) for assets entrusted to the Depositary for safe-keeping </t>
  </si>
  <si>
    <t>Assets under Custody as at</t>
  </si>
  <si>
    <t>Financial Reporting for the year ending</t>
  </si>
  <si>
    <t xml:space="preserve">Country Name </t>
  </si>
  <si>
    <t xml:space="preserve">Financial Data Sheet as at </t>
  </si>
  <si>
    <r>
      <t xml:space="preserve">European Central Bank Exchange rate as at end of reporting period converting the reporting currency to </t>
    </r>
    <r>
      <rPr>
        <b/>
        <u/>
        <sz val="12"/>
        <rFont val="Calibri"/>
        <family val="2"/>
      </rPr>
      <t>EURO</t>
    </r>
  </si>
  <si>
    <t>v.</t>
  </si>
  <si>
    <t>Additional Information:</t>
  </si>
  <si>
    <t>0077</t>
  </si>
  <si>
    <t>0078</t>
  </si>
  <si>
    <t>0079</t>
  </si>
  <si>
    <t>0080</t>
  </si>
  <si>
    <t>0081</t>
  </si>
  <si>
    <t>0082</t>
  </si>
  <si>
    <t>0083</t>
  </si>
  <si>
    <t>0084</t>
  </si>
  <si>
    <t>0085</t>
  </si>
  <si>
    <t>0086</t>
  </si>
  <si>
    <t>Article 9</t>
  </si>
  <si>
    <t>Article 8</t>
  </si>
  <si>
    <t xml:space="preserve">Sub-Custodian/s Information </t>
  </si>
  <si>
    <t xml:space="preserve">Jurisdiction </t>
  </si>
  <si>
    <t>Name of Sub-Custodian/s</t>
  </si>
  <si>
    <t>Name of  Global Custodian/s</t>
  </si>
  <si>
    <t xml:space="preserve">The Licence Holder shall indicate whether a Professional Indemnity Insurance (PII) is in place. If yes, in the box below, please indicate the extent of cover and the expiry date of the current insurance cover. </t>
  </si>
  <si>
    <t>All cells highlighted in colour require manual inputting, if NOT applicable enter "0"or "N/A".  This sheet will not be validated unless all red indicators are not visible.</t>
  </si>
  <si>
    <t>Information provided as at</t>
  </si>
  <si>
    <t>Relevant Fixed Expenditure of the previous year*</t>
  </si>
  <si>
    <t xml:space="preserve">*This refers to the total fixed overhead expenditure of the previous year less any deductibles as per article 13 (4) of the IFR. </t>
  </si>
  <si>
    <t>Data Validation Check</t>
  </si>
  <si>
    <t xml:space="preserve">Held as sub-custodian (collective investment schemes excluding professional clients) </t>
  </si>
  <si>
    <t xml:space="preserve">Submission Type </t>
  </si>
  <si>
    <t>Professional Indemnity Insurance (PII) cover</t>
  </si>
  <si>
    <t>Item Number</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</si>
  <si>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</si>
  <si>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</si>
  <si>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</si>
  <si>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</si>
  <si>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</si>
  <si>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</si>
  <si>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</si>
  <si>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</si>
  <si>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</si>
  <si>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</si>
  <si>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</si>
  <si>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</si>
  <si>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</si>
  <si>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</si>
  <si>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</si>
  <si>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</si>
  <si>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</si>
  <si>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</si>
  <si>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</si>
  <si>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</si>
  <si>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</si>
  <si>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</si>
  <si>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</si>
  <si>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</si>
  <si>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</si>
  <si>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</si>
  <si>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</si>
  <si>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</si>
  <si>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</si>
  <si>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</si>
  <si>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</si>
  <si>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</si>
  <si>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</si>
  <si>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</si>
  <si>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</si>
  <si>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</si>
  <si>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</si>
  <si>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</si>
  <si>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</si>
  <si>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</si>
  <si>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</si>
  <si>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</si>
  <si>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</si>
  <si>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</si>
  <si>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</si>
  <si>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</si>
  <si>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</si>
  <si>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</si>
  <si>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</si>
  <si>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</si>
  <si>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</si>
  <si>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</si>
  <si>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</si>
  <si>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</si>
  <si>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</si>
  <si>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</si>
  <si>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</si>
  <si>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</si>
  <si>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</si>
  <si>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</si>
  <si>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</si>
  <si>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</si>
  <si>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</si>
  <si>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</si>
  <si>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</si>
  <si>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</si>
  <si>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</si>
  <si>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</si>
  <si>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</si>
  <si>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</si>
  <si>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</si>
  <si>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</si>
  <si>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</si>
  <si>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</si>
  <si>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</si>
  <si>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</si>
  <si>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</si>
  <si>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</si>
  <si>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</si>
  <si>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</si>
  <si>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</si>
  <si>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</si>
  <si>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</si>
  <si>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</si>
  <si>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</si>
  <si>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</si>
  <si>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</si>
  <si>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</si>
  <si>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</si>
  <si>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</si>
  <si>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</si>
  <si>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</si>
  <si>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</si>
  <si>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</si>
  <si>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</si>
  <si>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</si>
  <si>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</si>
  <si>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</si>
  <si>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</si>
  <si>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</si>
  <si>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</si>
  <si>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</si>
  <si>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</si>
  <si>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</si>
  <si>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</si>
  <si>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</si>
  <si>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</si>
  <si>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</si>
  <si>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</si>
  <si>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</si>
  <si>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</si>
  <si>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</si>
  <si>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</si>
  <si>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</si>
  <si>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</si>
  <si>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</si>
  <si>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</si>
  <si>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</si>
  <si>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</si>
  <si>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</si>
  <si>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</si>
  <si>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</si>
  <si>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</si>
  <si>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</si>
  <si>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</si>
  <si>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</si>
  <si>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</si>
  <si>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</si>
  <si>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</si>
  <si>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</si>
  <si>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</si>
  <si>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</si>
  <si>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</si>
  <si>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</si>
  <si>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</si>
  <si>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</si>
  <si>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</si>
  <si>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</si>
  <si>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</si>
  <si>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</si>
  <si>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</si>
  <si>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</si>
  <si>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</si>
  <si>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</si>
  <si>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</si>
  <si>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</si>
  <si>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</si>
  <si>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</si>
  <si>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</si>
  <si>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</si>
  <si>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</si>
  <si>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</si>
  <si>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</si>
  <si>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</si>
  <si>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</si>
  <si>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</si>
  <si>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</si>
  <si>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</si>
  <si>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</si>
  <si>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</si>
  <si>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</si>
  <si>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</si>
  <si>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</si>
  <si>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</si>
  <si>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</si>
  <si>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</si>
  <si>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</si>
  <si>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</si>
  <si>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</si>
  <si>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 xml:space="preserve">Custody Sheet Only </t>
  </si>
  <si>
    <t>Full Submission Unaudited</t>
  </si>
  <si>
    <t>Full Submission Audited</t>
  </si>
  <si>
    <t>The figures in item [10] should be equal to the summation of Item[13],[41],[53],[61] &amp; [65]</t>
  </si>
  <si>
    <t>Compliance with the ISA Confirmations</t>
  </si>
  <si>
    <t xml:space="preserve">Does the Licence Holder have any Sub-Custodian/s and/or Global Custodian/s as a direct relationship (first layer)? </t>
  </si>
  <si>
    <t xml:space="preserve">Financial Resources </t>
  </si>
  <si>
    <t>Capital Requirement</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</si>
  <si>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</si>
  <si>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</si>
  <si>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</si>
  <si>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</si>
  <si>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</si>
  <si>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</si>
  <si>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</si>
  <si>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</si>
  <si>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</si>
  <si>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</si>
  <si>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</si>
  <si>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</si>
  <si>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</si>
  <si>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</si>
  <si>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</si>
  <si>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</si>
  <si>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</si>
  <si>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</si>
  <si>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</si>
  <si>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</si>
  <si>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</si>
  <si>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</si>
  <si>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</si>
  <si>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</si>
  <si>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</si>
  <si>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</si>
  <si>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</si>
  <si>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</si>
  <si>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</si>
  <si>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</si>
  <si>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</si>
  <si>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</si>
  <si>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</si>
  <si>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</si>
  <si>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</si>
  <si>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</si>
  <si>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</si>
  <si>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</si>
  <si>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</si>
  <si>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</si>
  <si>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</si>
  <si>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</si>
  <si>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</si>
  <si>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</si>
  <si>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</si>
  <si>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</si>
  <si>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</si>
  <si>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</si>
  <si>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</si>
  <si>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</si>
  <si>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</si>
  <si>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</si>
  <si>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</si>
  <si>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</si>
  <si>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</si>
  <si>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</si>
  <si>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</si>
  <si>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</si>
  <si>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</si>
  <si>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</si>
  <si>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</si>
  <si>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</si>
  <si>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</si>
  <si>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</si>
  <si>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</si>
  <si>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</si>
  <si>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</si>
  <si>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</si>
  <si>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</si>
  <si>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</si>
  <si>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</si>
  <si>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</si>
  <si>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</si>
  <si>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</si>
  <si>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</si>
  <si>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</si>
  <si>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</si>
  <si>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</si>
  <si>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</si>
  <si>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</si>
  <si>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</si>
  <si>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</si>
  <si>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</si>
  <si>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</si>
  <si>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</si>
  <si>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</si>
  <si>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</si>
  <si>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</si>
  <si>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</si>
  <si>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</si>
  <si>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</si>
  <si>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</si>
  <si>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</si>
  <si>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</si>
  <si>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</si>
  <si>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</si>
  <si>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</si>
  <si>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251</t>
  </si>
  <si>
    <t>252</t>
  </si>
  <si>
    <t>253</t>
  </si>
  <si>
    <t>254</t>
  </si>
  <si>
    <t>255</t>
  </si>
  <si>
    <t>We the undersigned Auditors confirm that the Capital Requirement sheet and the Financial data sheet (if applicable)  in this Financial Return is in accordance with the same original signed Audited Financial Statements presented to the MFSA in accordance with Part BIV of the Rules.</t>
  </si>
  <si>
    <t xml:space="preserve">Capital Requirement data as at </t>
  </si>
  <si>
    <t>the Investment Services Act and any Subsidiary Legislation, Rules, Circulars and Guidelines issued thereunder;</t>
  </si>
  <si>
    <t xml:space="preserve">Number of total outstanding complaints: </t>
  </si>
  <si>
    <t>By signing the below, the signatories declare that the information within this Return provided is correct and assume any liability connected to this document.</t>
  </si>
  <si>
    <t>Director/ Authorised Signatory</t>
  </si>
  <si>
    <t>Non-Executive Director or Compliance Officer or Internal Auditor</t>
  </si>
  <si>
    <t>Internal Audit Confirmation</t>
  </si>
  <si>
    <t xml:space="preserve">Therefore, the reporting under the EBA return can take form as per one of the following instances: 
</t>
  </si>
  <si>
    <r>
      <t>(ii)</t>
    </r>
    <r>
      <rPr>
        <b/>
        <sz val="12"/>
        <color rgb="FF661126"/>
        <rFont val="Calibri"/>
        <family val="2"/>
      </rPr>
      <t xml:space="preserve"> IFR/IFD Capital Requirement &gt; Depositary Capital Requirement (i.e. greater than €750K)</t>
    </r>
    <r>
      <rPr>
        <sz val="12"/>
        <color rgb="FF661126"/>
        <rFont val="Calibri"/>
        <family val="2"/>
      </rPr>
      <t>, the</t>
    </r>
    <r>
      <rPr>
        <b/>
        <i/>
        <sz val="12"/>
        <color rgb="FF661126"/>
        <rFont val="Calibri"/>
        <family val="2"/>
      </rPr>
      <t xml:space="preserve"> “own fund requirement”</t>
    </r>
    <r>
      <rPr>
        <sz val="12"/>
        <color rgb="FF661126"/>
        <rFont val="Calibri"/>
        <family val="2"/>
      </rPr>
      <t xml:space="preserve"> section in the EBA will equate to this amount. 
</t>
    </r>
  </si>
  <si>
    <r>
      <t xml:space="preserve">(i) </t>
    </r>
    <r>
      <rPr>
        <b/>
        <sz val="12"/>
        <color rgb="FF661126"/>
        <rFont val="Calibri"/>
        <family val="2"/>
      </rPr>
      <t>IFR/IFD Capital Requirement = Depositary Capital Requirement (i.e. equal to €750K)</t>
    </r>
    <r>
      <rPr>
        <sz val="12"/>
        <color rgb="FF661126"/>
        <rFont val="Calibri"/>
        <family val="2"/>
      </rPr>
      <t>, the</t>
    </r>
    <r>
      <rPr>
        <b/>
        <i/>
        <sz val="12"/>
        <color rgb="FF661126"/>
        <rFont val="Calibri"/>
        <family val="2"/>
      </rPr>
      <t xml:space="preserve"> “own fund requirement” </t>
    </r>
    <r>
      <rPr>
        <sz val="12"/>
        <color rgb="FF661126"/>
        <rFont val="Calibri"/>
        <family val="2"/>
      </rPr>
      <t xml:space="preserve">section in the EBA will equate to this amount. 
</t>
    </r>
  </si>
  <si>
    <r>
      <t xml:space="preserve">(iii) </t>
    </r>
    <r>
      <rPr>
        <b/>
        <sz val="12"/>
        <color rgb="FF661126"/>
        <rFont val="Calibri"/>
        <family val="2"/>
      </rPr>
      <t xml:space="preserve">IFR/IFD Capital Requirement &lt; Depositary Capital Requirement (i.e. less than €750K), the </t>
    </r>
    <r>
      <rPr>
        <b/>
        <i/>
        <sz val="12"/>
        <color rgb="FF661126"/>
        <rFont val="Calibri"/>
        <family val="2"/>
      </rPr>
      <t>“own fund requirement”</t>
    </r>
    <r>
      <rPr>
        <b/>
        <sz val="12"/>
        <color rgb="FF661126"/>
        <rFont val="Calibri"/>
        <family val="2"/>
      </rPr>
      <t xml:space="preserve"> section in the EBA will equate to this amount for example €500k and the remaining €250K (€750K less the €500k) needs to be properly reflected under the "additional own funds requirement section" of the EBA return.</t>
    </r>
    <r>
      <rPr>
        <sz val="12"/>
        <color rgb="FF661126"/>
        <rFont val="Calibri"/>
        <family val="2"/>
      </rPr>
      <t xml:space="preserve">
</t>
    </r>
  </si>
  <si>
    <t xml:space="preserve">
For those entities which are licensed as Depositary or Depo Lite and hold a dual licence as an Investment Firm, the initial capital requirements held needs to be the higher between the multiple licences in question. 
</t>
  </si>
  <si>
    <t>Please outline alternative arrangements in place or any other relevant information:</t>
  </si>
  <si>
    <t>The License Holder’s Financial Resources Requirement has been equal to, or in excess of, the Financial Resources Requirement throughout the period ending on the Accounting Reference Date.</t>
  </si>
  <si>
    <t>the Licence Holder was and will be able for the forseeable future, to meet all of its liabilities as they fall due for payment related to its depositary operation activities.</t>
  </si>
  <si>
    <t>The Licence Holder's financial resources have been properly calculated in accordance with the MFSA's requirements.</t>
  </si>
  <si>
    <t>the Licence Holder has a number of outstanding complaints from clients in relations to its Investment Services Activities related to depositary business, as specified below:</t>
  </si>
  <si>
    <t xml:space="preserve">Has the Licence Holder been granted a derogation from the establishment of an internal audit function that is separate and independent? </t>
  </si>
  <si>
    <r>
      <t xml:space="preserve">If the answer to point (i) above is </t>
    </r>
    <r>
      <rPr>
        <b/>
        <sz val="12"/>
        <rFont val="Calibri"/>
        <family val="2"/>
      </rPr>
      <t>'Yes'</t>
    </r>
    <r>
      <rPr>
        <sz val="12"/>
        <rFont val="Calibri"/>
        <family val="2"/>
      </rPr>
      <t>, please confirm whether following an internal assessment carried out by the Licence Holder, the conditions of the derogation are still applicable, taking into consideration inter alia the nature, scale and complexity of operations undertaken through its authorised activities.</t>
    </r>
  </si>
  <si>
    <t xml:space="preserve">any recommendations or directives issued to the Licence Holder by the Authority; and </t>
  </si>
  <si>
    <t>Gain/Loss on revaluation of property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</si>
</sst>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_(* \(#,##0.00\);_(* &quot;-&quot;??_);_(@_)"/>
    <numFmt numFmtId="165" formatCode="[$-F800]dddd\,\ mmmm\ dd\,\ yyyy"/>
    <numFmt numFmtId="166" formatCode="0.0"/>
    <numFmt numFmtId="167" formatCode="0."/>
    <numFmt numFmtId="168" formatCode="_(* #,##0_);_(* \(#,##0\);_(* &quot;-&quot;??_);_(@_)"/>
    <numFmt numFmtId="169" formatCode="_-* #,##0_-;\-* #,##0_-;_-* &quot;-&quot;??_-;_-@_-"/>
    <numFmt numFmtId="170" formatCode="0.0000%"/>
    <numFmt numFmtId="171" formatCode="0.0000"/>
  </numFmts>
  <fonts count="102">
    <font>
      <sz val="11"/>
      <color theme="1"/>
      <name val="Aptos Narrow"/>
      <family val="2"/>
      <scheme val="minor"/>
    </font>
    <font>
      <sz val="11"/>
      <color theme="1"/>
      <name val="Aptos Narrow"/>
      <family val="2"/>
      <scheme val="minor"/>
    </font>
    <font>
      <sz val="8"/>
      <name val="Aptos Narrow"/>
      <family val="2"/>
      <scheme val="minor"/>
    </font>
    <font>
      <sz val="10"/>
      <name val="Arial"/>
      <family val="2"/>
    </font>
    <font>
      <b/>
      <sz val="13"/>
      <color indexed="56"/>
      <name val="Calibri"/>
      <family val="2"/>
    </font>
    <font>
      <sz val="14"/>
      <color theme="1"/>
      <name val="Myriad Pro Light"/>
      <family val="2"/>
    </font>
    <font>
      <sz val="11"/>
      <color theme="1"/>
      <name val="Myriad Pro Light"/>
      <family val="2"/>
    </font>
    <font>
      <sz val="14"/>
      <name val="Myriad Pro Light"/>
      <family val="2"/>
    </font>
    <font>
      <sz val="10"/>
      <name val="Myriad Pro"/>
      <family val="2"/>
    </font>
    <font>
      <sz val="10"/>
      <name val="Verdana"/>
      <family val="2"/>
    </font>
    <font>
      <b/>
      <sz val="10"/>
      <name val="Verdana"/>
      <family val="2"/>
    </font>
    <font>
      <sz val="11"/>
      <color theme="1"/>
      <name val="Aptos Narrow"/>
      <family val="2"/>
      <charset val="238"/>
      <scheme val="minor"/>
    </font>
    <font>
      <sz val="11"/>
      <name val="Verdana"/>
      <family val="2"/>
    </font>
    <font>
      <b/>
      <sz val="14"/>
      <name val="Verdana"/>
      <family val="2"/>
    </font>
    <font>
      <sz val="11"/>
      <color indexed="8"/>
      <name val="Calibri"/>
      <family val="2"/>
    </font>
    <font>
      <sz val="9"/>
      <name val="Verdana"/>
      <family val="2"/>
    </font>
    <font>
      <b/>
      <sz val="14"/>
      <color theme="1"/>
      <name val="Aptos Display"/>
      <family val="2"/>
      <scheme val="major"/>
    </font>
    <font>
      <sz val="10"/>
      <color indexed="9"/>
      <name val="Verdana"/>
      <family val="2"/>
    </font>
    <font>
      <i/>
      <sz val="10"/>
      <name val="Verdana"/>
      <family val="2"/>
    </font>
    <font>
      <b/>
      <u/>
      <sz val="10"/>
      <name val="Verdana"/>
      <family val="2"/>
    </font>
    <font>
      <sz val="10"/>
      <color indexed="8"/>
      <name val="Verdana"/>
      <family val="2"/>
    </font>
    <font>
      <b/>
      <sz val="10"/>
      <color indexed="8"/>
      <name val="Verdana"/>
      <family val="2"/>
    </font>
    <font>
      <b/>
      <u/>
      <sz val="10"/>
      <color indexed="8"/>
      <name val="Verdana"/>
      <family val="2"/>
    </font>
    <font>
      <b/>
      <sz val="10"/>
      <color theme="1"/>
      <name val="Verdana"/>
      <family val="2"/>
    </font>
    <font>
      <sz val="11"/>
      <color indexed="17"/>
      <name val="Verdana"/>
      <family val="2"/>
    </font>
    <font>
      <i/>
      <sz val="10"/>
      <color indexed="8"/>
      <name val="Verdana"/>
      <family val="2"/>
    </font>
    <font>
      <b/>
      <i/>
      <sz val="10"/>
      <color indexed="8"/>
      <name val="Verdana"/>
      <family val="2"/>
    </font>
    <font>
      <b/>
      <sz val="14"/>
      <color indexed="8"/>
      <name val="Verdana"/>
      <family val="2"/>
    </font>
    <font>
      <sz val="11"/>
      <color indexed="8"/>
      <name val="Verdana"/>
      <family val="2"/>
    </font>
    <font>
      <sz val="9"/>
      <color indexed="8"/>
      <name val="Verdana"/>
      <family val="2"/>
    </font>
    <font>
      <sz val="11"/>
      <color rgb="FF00B050"/>
      <name val="Verdana"/>
      <family val="2"/>
    </font>
    <font>
      <b/>
      <strike/>
      <sz val="10"/>
      <name val="Verdana"/>
      <family val="2"/>
    </font>
    <font>
      <b/>
      <sz val="11"/>
      <name val="Arial"/>
      <family val="2"/>
    </font>
    <font>
      <b/>
      <sz val="10"/>
      <name val="Arial"/>
      <family val="2"/>
    </font>
    <font>
      <sz val="10"/>
      <name val="Times New Roman"/>
      <family val="1"/>
    </font>
    <font>
      <b/>
      <sz val="11"/>
      <color rgb="FFFF0000"/>
      <name val="Calibri"/>
      <family val="2"/>
    </font>
    <font>
      <b/>
      <sz val="14"/>
      <color theme="1"/>
      <name val="Calibri"/>
      <family val="2"/>
    </font>
    <font>
      <sz val="11"/>
      <color theme="1"/>
      <name val="Calibri"/>
      <family val="2"/>
    </font>
    <font>
      <sz val="14"/>
      <color theme="1"/>
      <name val="Calibri"/>
      <family val="2"/>
    </font>
    <font>
      <sz val="12"/>
      <color theme="1"/>
      <name val="Calibri"/>
      <family val="2"/>
    </font>
    <font>
      <sz val="12"/>
      <name val="Calibri"/>
      <family val="2"/>
    </font>
    <font>
      <b/>
      <sz val="12"/>
      <color theme="4" tint="0.59999389629810485"/>
      <name val="Calibri"/>
      <family val="2"/>
    </font>
    <font>
      <b/>
      <i/>
      <sz val="12"/>
      <color rgb="FF0070C0"/>
      <name val="Calibri"/>
      <family val="2"/>
    </font>
    <font>
      <b/>
      <sz val="12"/>
      <color theme="4"/>
      <name val="Calibri"/>
      <family val="2"/>
    </font>
    <font>
      <b/>
      <i/>
      <sz val="12"/>
      <name val="Calibri"/>
      <family val="2"/>
    </font>
    <font>
      <b/>
      <sz val="12"/>
      <name val="Calibri"/>
      <family val="2"/>
    </font>
    <font>
      <i/>
      <sz val="12"/>
      <name val="Calibri"/>
      <family val="2"/>
    </font>
    <font>
      <sz val="12"/>
      <color rgb="FFFF0000"/>
      <name val="Calibri"/>
      <family val="2"/>
    </font>
    <font>
      <sz val="12"/>
      <color theme="0"/>
      <name val="Calibri"/>
      <family val="2"/>
    </font>
    <font>
      <b/>
      <sz val="12"/>
      <color rgb="FFFF0000"/>
      <name val="Calibri"/>
      <family val="2"/>
    </font>
    <font>
      <i/>
      <sz val="14"/>
      <color theme="1"/>
      <name val="Calibri"/>
      <family val="2"/>
    </font>
    <font>
      <b/>
      <i/>
      <sz val="16"/>
      <color theme="1"/>
      <name val="Calibri"/>
      <family val="2"/>
    </font>
    <font>
      <i/>
      <sz val="16"/>
      <color theme="1"/>
      <name val="Calibri"/>
      <family val="2"/>
    </font>
    <font>
      <b/>
      <i/>
      <sz val="16"/>
      <color rgb="FF000000"/>
      <name val="Calibri"/>
      <family val="2"/>
    </font>
    <font>
      <i/>
      <sz val="16"/>
      <color rgb="FF000000"/>
      <name val="Calibri"/>
      <family val="2"/>
    </font>
    <font>
      <sz val="14"/>
      <name val="Calibri"/>
      <family val="2"/>
    </font>
    <font>
      <sz val="18"/>
      <color theme="1"/>
      <name val="Calibri"/>
      <family val="2"/>
    </font>
    <font>
      <sz val="11"/>
      <color rgb="FFFF0000"/>
      <name val="Calibri"/>
      <family val="2"/>
    </font>
    <font>
      <b/>
      <sz val="12"/>
      <color theme="1"/>
      <name val="Calibri"/>
      <family val="2"/>
    </font>
    <font>
      <b/>
      <i/>
      <sz val="14"/>
      <name val="Calibri"/>
      <family val="2"/>
    </font>
    <font>
      <b/>
      <sz val="14"/>
      <name val="Calibri"/>
      <family val="2"/>
    </font>
    <font>
      <sz val="11"/>
      <name val="Calibri"/>
      <family val="2"/>
    </font>
    <font>
      <sz val="18"/>
      <color theme="0"/>
      <name val="Calibri"/>
      <family val="2"/>
    </font>
    <font>
      <b/>
      <sz val="12"/>
      <color rgb="FF242424"/>
      <name val="Calibri"/>
      <family val="2"/>
    </font>
    <font>
      <u/>
      <sz val="11"/>
      <color theme="10"/>
      <name val="Aptos Narrow"/>
      <family val="2"/>
      <scheme val="minor"/>
    </font>
    <font>
      <sz val="12"/>
      <color rgb="FF000000"/>
      <name val="Calibri"/>
      <family val="2"/>
    </font>
    <font>
      <b/>
      <sz val="12"/>
      <color rgb="FF000000"/>
      <name val="Calibri"/>
      <family val="2"/>
    </font>
    <font>
      <i/>
      <sz val="11"/>
      <color rgb="FF000000"/>
      <name val="Calibri"/>
      <family val="2"/>
    </font>
    <font>
      <b/>
      <sz val="16"/>
      <name val="Calibri"/>
      <family val="2"/>
    </font>
    <font>
      <b/>
      <sz val="14"/>
      <color rgb="FF000000"/>
      <name val="Calibri"/>
      <family val="2"/>
    </font>
    <font>
      <b/>
      <i/>
      <u/>
      <sz val="16"/>
      <color rgb="FFC00000"/>
      <name val="Calibri"/>
      <family val="2"/>
    </font>
    <font>
      <sz val="16"/>
      <color theme="1"/>
      <name val="Calibri"/>
      <family val="2"/>
    </font>
    <font>
      <b/>
      <sz val="14"/>
      <color theme="1"/>
      <name val="Myriad Pro Light"/>
      <family val="2"/>
    </font>
    <font>
      <i/>
      <sz val="14"/>
      <name val="Calibri"/>
      <family val="2"/>
    </font>
    <font>
      <b/>
      <i/>
      <sz val="14"/>
      <color theme="1"/>
      <name val="Calibri"/>
      <family val="2"/>
    </font>
    <font>
      <b/>
      <u/>
      <sz val="12"/>
      <name val="Calibri"/>
      <family val="2"/>
    </font>
    <font>
      <b/>
      <sz val="16"/>
      <color theme="0"/>
      <name val="Calibri"/>
      <family val="2"/>
    </font>
    <font>
      <sz val="14"/>
      <color rgb="FF000000"/>
      <name val="Calibri"/>
      <family val="2"/>
    </font>
    <font>
      <sz val="11"/>
      <color theme="0"/>
      <name val="Calibri"/>
      <family val="2"/>
    </font>
    <font>
      <b/>
      <sz val="14"/>
      <color theme="3" tint="0.39997558519241921"/>
      <name val="Calibri"/>
      <family val="2"/>
    </font>
    <font>
      <b/>
      <sz val="16"/>
      <color theme="1"/>
      <name val="Calibri"/>
      <family val="2"/>
    </font>
    <font>
      <sz val="10"/>
      <name val="Roboto"/>
    </font>
    <font>
      <b/>
      <sz val="18"/>
      <color rgb="FFEDD9C4"/>
      <name val="Roboto"/>
    </font>
    <font>
      <sz val="11"/>
      <name val="Roboto"/>
    </font>
    <font>
      <b/>
      <sz val="12"/>
      <color rgb="FF001038"/>
      <name val="Calibri"/>
      <family val="2"/>
    </font>
    <font>
      <sz val="12"/>
      <color rgb="FF001038"/>
      <name val="Calibri"/>
      <family val="2"/>
    </font>
    <font>
      <b/>
      <sz val="16"/>
      <color rgb="FF001038"/>
      <name val="Calibri"/>
      <family val="2"/>
    </font>
    <font>
      <sz val="14"/>
      <color rgb="FF001038"/>
      <name val="Calibri"/>
      <family val="2"/>
    </font>
    <font>
      <b/>
      <sz val="12"/>
      <color theme="0"/>
      <name val="Calibri"/>
      <family val="2"/>
    </font>
    <font>
      <b/>
      <u/>
      <sz val="12"/>
      <color rgb="FF001038"/>
      <name val="Aptos Narrow"/>
      <family val="2"/>
      <scheme val="minor"/>
    </font>
    <font>
      <b/>
      <sz val="14"/>
      <color rgb="FFEDD9C4"/>
      <name val="Calibri"/>
      <family val="2"/>
    </font>
    <font>
      <b/>
      <sz val="14"/>
      <color rgb="FF001038"/>
      <name val="Verdana"/>
      <family val="2"/>
    </font>
    <font>
      <b/>
      <sz val="14"/>
      <color rgb="FFFF0000"/>
      <name val="Calibri"/>
      <family val="2"/>
    </font>
    <font>
      <b/>
      <i/>
      <sz val="12"/>
      <color rgb="FF661126"/>
      <name val="Calibri"/>
      <family val="2"/>
    </font>
    <font>
      <b/>
      <sz val="14"/>
      <color rgb="FF001038"/>
      <name val="Calibri"/>
      <family val="2"/>
    </font>
    <font>
      <b/>
      <sz val="16"/>
      <color rgb="FFFF0000"/>
      <name val="Calibri"/>
      <family val="2"/>
    </font>
    <font>
      <b/>
      <sz val="9"/>
      <color indexed="8"/>
      <name val="Verdana"/>
      <family val="2"/>
    </font>
    <font>
      <b/>
      <sz val="12"/>
      <color rgb="FF661126"/>
      <name val="Calibri"/>
      <family val="2"/>
    </font>
    <font>
      <sz val="12"/>
      <color rgb="FF661126"/>
      <name val="Calibri"/>
      <family val="2"/>
    </font>
    <font>
      <sz val="12"/>
      <color rgb="FFFAFAFA"/>
      <name val="Calibri"/>
      <family val="2"/>
    </font>
    <font>
      <sz val="10"/>
      <color rgb="FFFAFAFA"/>
      <name val="Verdana"/>
      <family val="2"/>
    </font>
    <font>
      <sz val="10"/>
      <color theme="0"/>
      <name val="Myriad Pro"/>
      <family val="2"/>
    </font>
  </fonts>
  <fills count="14">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indexed="2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AFAFA"/>
        <bgColor indexed="64"/>
      </patternFill>
    </fill>
    <fill>
      <patternFill patternType="solid">
        <fgColor rgb="FFFFFF00"/>
        <bgColor indexed="64"/>
      </patternFill>
    </fill>
    <fill>
      <patternFill patternType="solid">
        <fgColor rgb="FF001038"/>
        <bgColor indexed="64"/>
      </patternFill>
    </fill>
    <fill>
      <patternFill patternType="solid">
        <fgColor rgb="FFEDD9C4"/>
        <bgColor indexed="64"/>
      </patternFill>
    </fill>
    <fill>
      <patternFill patternType="solid">
        <fgColor rgb="FF661126"/>
        <bgColor indexed="64"/>
      </patternFill>
    </fill>
  </fills>
  <borders count="86">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indexed="22"/>
      </bottom>
      <diagonal/>
    </border>
    <border>
      <left/>
      <right/>
      <top/>
      <bottom style="medium">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top/>
      <bottom style="medium">
        <color theme="1"/>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theme="5"/>
      </top>
      <bottom style="hair">
        <color theme="5"/>
      </bottom>
      <diagonal/>
    </border>
    <border>
      <left/>
      <right/>
      <top style="double">
        <color theme="5"/>
      </top>
      <bottom style="double">
        <color theme="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rgb="FF000000"/>
      </right>
      <top/>
      <bottom style="thin">
        <color rgb="FF000000"/>
      </bottom>
      <diagonal/>
    </border>
    <border>
      <left style="dotted">
        <color theme="1" tint="0.499984740745262"/>
      </left>
      <right style="dotted">
        <color theme="1" tint="0.499984740745262"/>
      </right>
      <top style="dotted">
        <color theme="1" tint="0.499984740745262"/>
      </top>
      <bottom style="dotted">
        <color theme="1" tint="0.499984740745262"/>
      </bottom>
      <diagonal/>
    </border>
    <border>
      <left/>
      <right style="dotted">
        <color theme="1" tint="0.499984740745262"/>
      </right>
      <top style="dotted">
        <color theme="1" tint="0.499984740745262"/>
      </top>
      <bottom style="dotted">
        <color theme="1" tint="0.499984740745262"/>
      </bottom>
      <diagonal/>
    </border>
    <border>
      <left style="thin">
        <color rgb="FF000000"/>
      </left>
      <right/>
      <top style="thin">
        <color rgb="FF000000"/>
      </top>
      <bottom style="thin">
        <color rgb="FF000000"/>
      </bottom>
      <diagonal/>
    </border>
    <border>
      <left/>
      <right/>
      <top style="thin">
        <color rgb="FF000000"/>
      </top>
      <bottom style="thin">
        <color indexed="64"/>
      </bottom>
      <diagonal/>
    </border>
    <border>
      <left/>
      <right/>
      <top style="thin">
        <color indexed="64"/>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style="medium">
        <color rgb="FF000000"/>
      </left>
      <right style="thin">
        <color rgb="FF000000"/>
      </right>
      <top style="thin">
        <color rgb="FF000000"/>
      </top>
      <bottom style="thin">
        <color rgb="FF000000"/>
      </bottom>
      <diagonal/>
    </border>
    <border>
      <left style="dotted">
        <color theme="1" tint="0.499984740745262"/>
      </left>
      <right style="medium">
        <color rgb="FF000000"/>
      </right>
      <top/>
      <bottom style="dotted">
        <color theme="1" tint="0.499984740745262"/>
      </bottom>
      <diagonal/>
    </border>
    <border>
      <left style="medium">
        <color rgb="FF000000"/>
      </left>
      <right/>
      <top style="thin">
        <color rgb="FF000000"/>
      </top>
      <bottom style="thin">
        <color rgb="FF000000"/>
      </bottom>
      <diagonal/>
    </border>
    <border>
      <left style="dotted">
        <color theme="1" tint="0.499984740745262"/>
      </left>
      <right style="medium">
        <color rgb="FF000000"/>
      </right>
      <top style="dotted">
        <color theme="1" tint="0.499984740745262"/>
      </top>
      <bottom style="dotted">
        <color theme="1" tint="0.499984740745262"/>
      </bottom>
      <diagonal/>
    </border>
    <border>
      <left style="thin">
        <color rgb="FF000000"/>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indexed="64"/>
      </right>
      <top style="thin">
        <color rgb="FF000000"/>
      </top>
      <bottom style="thin">
        <color rgb="FF000000"/>
      </bottom>
      <diagonal/>
    </border>
    <border>
      <left/>
      <right/>
      <top style="thin">
        <color rgb="FF000000"/>
      </top>
      <bottom/>
      <diagonal/>
    </border>
    <border>
      <left style="medium">
        <color indexed="64"/>
      </left>
      <right style="medium">
        <color indexed="64"/>
      </right>
      <top/>
      <bottom style="medium">
        <color indexed="64"/>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rgb="FF000000"/>
      </bottom>
      <diagonal/>
    </border>
    <border>
      <left style="dotted">
        <color theme="1" tint="0.499984740745262"/>
      </left>
      <right/>
      <top style="dotted">
        <color theme="1" tint="0.499984740745262"/>
      </top>
      <bottom style="dotted">
        <color theme="1" tint="0.499984740745262"/>
      </bottom>
      <diagonal/>
    </border>
    <border>
      <left style="thin">
        <color rgb="FF000000"/>
      </left>
      <right style="medium">
        <color rgb="FF000000"/>
      </right>
      <top style="thin">
        <color rgb="FF000000"/>
      </top>
      <bottom style="thin">
        <color rgb="FF000000"/>
      </bottom>
      <diagonal/>
    </border>
    <border>
      <left style="thin">
        <color rgb="FF000000"/>
      </left>
      <right style="thin">
        <color theme="1"/>
      </right>
      <top style="thin">
        <color rgb="FF000000"/>
      </top>
      <bottom/>
      <diagonal/>
    </border>
    <border>
      <left style="thin">
        <color rgb="FF000000"/>
      </left>
      <right style="thin">
        <color theme="1"/>
      </right>
      <top/>
      <bottom style="thin">
        <color rgb="FF00000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style="thin">
        <color indexed="64"/>
      </left>
      <right/>
      <top/>
      <bottom/>
      <diagonal/>
    </border>
  </borders>
  <cellStyleXfs count="20">
    <xf numFmtId="0" fontId="0" fillId="0" borderId="0"/>
    <xf numFmtId="43" fontId="1" fillId="0" borderId="0" applyFont="0" applyFill="0" applyBorder="0" applyAlignment="0" applyProtection="0"/>
    <xf numFmtId="0" fontId="3" fillId="0" borderId="0"/>
    <xf numFmtId="164" fontId="3" fillId="0" borderId="0" applyFont="0" applyFill="0" applyBorder="0" applyAlignment="0" applyProtection="0"/>
    <xf numFmtId="0" fontId="4" fillId="0" borderId="5" applyNumberFormat="0" applyFill="0" applyAlignment="0" applyProtection="0"/>
    <xf numFmtId="9" fontId="1"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11" fillId="0" borderId="0"/>
    <xf numFmtId="3" fontId="3" fillId="4" borderId="1" applyFont="0">
      <alignment horizontal="right" vertical="center"/>
    </xf>
    <xf numFmtId="0" fontId="14" fillId="0" borderId="0"/>
    <xf numFmtId="0" fontId="3" fillId="0" borderId="0"/>
    <xf numFmtId="0" fontId="3" fillId="0" borderId="0">
      <alignment horizontal="left" indent="2"/>
    </xf>
    <xf numFmtId="0" fontId="3" fillId="0" borderId="0"/>
    <xf numFmtId="0" fontId="32" fillId="0" borderId="0"/>
    <xf numFmtId="0" fontId="3" fillId="0" borderId="0">
      <alignment horizontal="left" indent="1"/>
    </xf>
    <xf numFmtId="0" fontId="33" fillId="0" borderId="0"/>
    <xf numFmtId="0" fontId="64" fillId="0" borderId="0" applyNumberFormat="0" applyFill="0" applyBorder="0" applyAlignment="0" applyProtection="0"/>
  </cellStyleXfs>
  <cellXfs count="538">
    <xf numFmtId="0" fontId="0" fillId="0" borderId="0" xfId="0"/>
    <xf numFmtId="166" fontId="5" fillId="3" borderId="0" xfId="0" applyNumberFormat="1" applyFont="1" applyFill="1" applyAlignment="1">
      <alignment horizontal="left" vertical="center" indent="3"/>
    </xf>
    <xf numFmtId="0" fontId="5" fillId="3" borderId="0" xfId="0" applyFont="1" applyFill="1" applyAlignment="1">
      <alignment vertical="center"/>
    </xf>
    <xf numFmtId="0" fontId="6" fillId="3" borderId="0" xfId="0" applyFont="1" applyFill="1"/>
    <xf numFmtId="0" fontId="5" fillId="3" borderId="0" xfId="0" applyFont="1" applyFill="1"/>
    <xf numFmtId="0" fontId="7" fillId="3" borderId="0" xfId="0" applyFont="1" applyFill="1" applyAlignment="1">
      <alignment vertical="center"/>
    </xf>
    <xf numFmtId="0" fontId="7" fillId="3" borderId="0" xfId="0" applyFont="1" applyFill="1"/>
    <xf numFmtId="0" fontId="9" fillId="3" borderId="0" xfId="7" applyFont="1" applyFill="1" applyProtection="1">
      <protection hidden="1"/>
    </xf>
    <xf numFmtId="166" fontId="15" fillId="3" borderId="0" xfId="7" applyNumberFormat="1" applyFont="1" applyFill="1" applyProtection="1">
      <protection hidden="1"/>
    </xf>
    <xf numFmtId="0" fontId="13" fillId="5" borderId="34" xfId="0" applyFont="1" applyFill="1" applyBorder="1" applyAlignment="1">
      <alignment horizontal="center" vertical="center" wrapText="1"/>
    </xf>
    <xf numFmtId="0" fontId="13" fillId="5" borderId="35" xfId="0" applyFont="1" applyFill="1" applyBorder="1" applyAlignment="1">
      <alignment horizontal="center" vertical="center" wrapText="1"/>
    </xf>
    <xf numFmtId="0" fontId="13" fillId="5" borderId="36" xfId="0" applyFont="1" applyFill="1" applyBorder="1" applyAlignment="1">
      <alignment horizontal="center" vertical="center" wrapText="1"/>
    </xf>
    <xf numFmtId="0" fontId="10" fillId="0" borderId="1" xfId="0" applyFont="1" applyBorder="1" applyAlignment="1">
      <alignment horizontal="left" vertical="center" indent="1"/>
    </xf>
    <xf numFmtId="49" fontId="22" fillId="0" borderId="1" xfId="0" applyNumberFormat="1" applyFont="1" applyBorder="1" applyAlignment="1">
      <alignment horizontal="left" vertical="center" wrapText="1"/>
    </xf>
    <xf numFmtId="49" fontId="10" fillId="0" borderId="1" xfId="0" applyNumberFormat="1" applyFont="1" applyBorder="1" applyAlignment="1">
      <alignment horizontal="left" vertical="center" indent="1"/>
    </xf>
    <xf numFmtId="49" fontId="21" fillId="0" borderId="1" xfId="0" applyNumberFormat="1" applyFont="1" applyBorder="1" applyAlignment="1">
      <alignment horizontal="left" vertical="center" wrapText="1"/>
    </xf>
    <xf numFmtId="3" fontId="10" fillId="3" borderId="24" xfId="0" applyNumberFormat="1" applyFont="1" applyFill="1" applyBorder="1" applyAlignment="1" applyProtection="1">
      <alignment horizontal="right" vertical="center" wrapText="1"/>
      <protection hidden="1"/>
    </xf>
    <xf numFmtId="49" fontId="21" fillId="7" borderId="1" xfId="0" applyNumberFormat="1" applyFont="1" applyFill="1" applyBorder="1" applyAlignment="1">
      <alignment horizontal="left" vertical="center" wrapText="1"/>
    </xf>
    <xf numFmtId="0" fontId="21" fillId="0" borderId="17" xfId="0" applyFont="1" applyBorder="1" applyAlignment="1">
      <alignment horizontal="left" vertical="center" wrapText="1"/>
    </xf>
    <xf numFmtId="3" fontId="10" fillId="3" borderId="23" xfId="0" applyNumberFormat="1" applyFont="1" applyFill="1" applyBorder="1" applyAlignment="1" applyProtection="1">
      <alignment horizontal="right" vertical="center" wrapText="1"/>
      <protection hidden="1"/>
    </xf>
    <xf numFmtId="0" fontId="9" fillId="0" borderId="1" xfId="0" applyFont="1" applyBorder="1" applyAlignment="1">
      <alignment horizontal="left" vertical="center" indent="1"/>
    </xf>
    <xf numFmtId="0" fontId="20" fillId="0" borderId="4" xfId="0" applyFont="1" applyBorder="1" applyAlignment="1">
      <alignment horizontal="left" vertical="center" wrapText="1" indent="1"/>
    </xf>
    <xf numFmtId="0" fontId="9" fillId="0" borderId="1" xfId="0" quotePrefix="1" applyFont="1" applyBorder="1" applyAlignment="1">
      <alignment horizontal="left" vertical="center" indent="1"/>
    </xf>
    <xf numFmtId="0" fontId="20" fillId="3" borderId="4" xfId="0" applyFont="1" applyFill="1" applyBorder="1" applyAlignment="1">
      <alignment horizontal="left" vertical="center" wrapText="1" indent="1"/>
    </xf>
    <xf numFmtId="0" fontId="20" fillId="3" borderId="4" xfId="0" applyFont="1" applyFill="1" applyBorder="1" applyAlignment="1">
      <alignment horizontal="left" vertical="center" wrapText="1" indent="2"/>
    </xf>
    <xf numFmtId="0" fontId="21" fillId="0" borderId="4" xfId="0" applyFont="1" applyBorder="1" applyAlignment="1">
      <alignment horizontal="left" vertical="center" wrapText="1"/>
    </xf>
    <xf numFmtId="0" fontId="20" fillId="0" borderId="4" xfId="0" applyFont="1" applyBorder="1" applyAlignment="1">
      <alignment horizontal="left" vertical="center" wrapText="1" indent="2"/>
    </xf>
    <xf numFmtId="0" fontId="21" fillId="0" borderId="16" xfId="0" applyFont="1" applyBorder="1" applyAlignment="1">
      <alignment horizontal="left" vertical="center" wrapText="1"/>
    </xf>
    <xf numFmtId="0" fontId="21" fillId="0" borderId="16" xfId="0" applyFont="1" applyBorder="1" applyAlignment="1">
      <alignment vertical="center"/>
    </xf>
    <xf numFmtId="0" fontId="21" fillId="3" borderId="1" xfId="0" applyFont="1" applyFill="1" applyBorder="1" applyAlignment="1">
      <alignment vertical="center"/>
    </xf>
    <xf numFmtId="0" fontId="21" fillId="0" borderId="17" xfId="0" applyFont="1" applyBorder="1" applyAlignment="1">
      <alignment vertical="center"/>
    </xf>
    <xf numFmtId="0" fontId="10" fillId="0" borderId="4" xfId="0" applyFont="1" applyBorder="1" applyAlignment="1">
      <alignment horizontal="left" vertical="center" wrapText="1"/>
    </xf>
    <xf numFmtId="0" fontId="21" fillId="3" borderId="4" xfId="0" applyFont="1" applyFill="1" applyBorder="1" applyAlignment="1">
      <alignment horizontal="left" vertical="center" wrapText="1"/>
    </xf>
    <xf numFmtId="0" fontId="23" fillId="3" borderId="4" xfId="0" applyFont="1" applyFill="1" applyBorder="1" applyAlignment="1">
      <alignment horizontal="left" vertical="center" wrapText="1"/>
    </xf>
    <xf numFmtId="0" fontId="21" fillId="3" borderId="4" xfId="0" applyFont="1" applyFill="1" applyBorder="1" applyAlignment="1">
      <alignment vertical="center"/>
    </xf>
    <xf numFmtId="0" fontId="21" fillId="0" borderId="1" xfId="0" applyFont="1" applyBorder="1" applyAlignment="1">
      <alignment vertical="center"/>
    </xf>
    <xf numFmtId="0" fontId="21" fillId="0" borderId="9" xfId="0" applyFont="1" applyBorder="1" applyAlignment="1">
      <alignment vertical="center"/>
    </xf>
    <xf numFmtId="0" fontId="9" fillId="3" borderId="4" xfId="0" applyFont="1" applyFill="1" applyBorder="1" applyAlignment="1">
      <alignment horizontal="left" vertical="center" wrapText="1" indent="2"/>
    </xf>
    <xf numFmtId="0" fontId="9" fillId="3" borderId="4" xfId="0" applyFont="1" applyFill="1" applyBorder="1" applyAlignment="1">
      <alignment horizontal="left" vertical="center" wrapText="1" indent="1"/>
    </xf>
    <xf numFmtId="0" fontId="21" fillId="3" borderId="1" xfId="0" applyFont="1" applyFill="1" applyBorder="1" applyAlignment="1">
      <alignment horizontal="left" vertical="center" wrapText="1"/>
    </xf>
    <xf numFmtId="0" fontId="21" fillId="0" borderId="1" xfId="0" applyFont="1" applyBorder="1" applyAlignment="1">
      <alignment vertical="center" wrapText="1"/>
    </xf>
    <xf numFmtId="0" fontId="21" fillId="0" borderId="9" xfId="0" applyFont="1" applyBorder="1" applyAlignment="1">
      <alignment horizontal="left" vertical="center" wrapText="1"/>
    </xf>
    <xf numFmtId="0" fontId="10" fillId="3" borderId="4" xfId="0" applyFont="1" applyFill="1" applyBorder="1" applyAlignment="1">
      <alignment horizontal="left" vertical="center" wrapText="1"/>
    </xf>
    <xf numFmtId="0" fontId="21" fillId="0" borderId="7" xfId="0" applyFont="1" applyBorder="1" applyAlignment="1">
      <alignment vertical="center"/>
    </xf>
    <xf numFmtId="0" fontId="9" fillId="0" borderId="4" xfId="0" applyFont="1" applyBorder="1" applyAlignment="1">
      <alignment horizontal="left" vertical="center" wrapText="1" indent="1"/>
    </xf>
    <xf numFmtId="0" fontId="10" fillId="0" borderId="16" xfId="0" applyFont="1" applyBorder="1" applyAlignment="1">
      <alignment vertical="center" wrapText="1"/>
    </xf>
    <xf numFmtId="0" fontId="21" fillId="0" borderId="1" xfId="0" applyFont="1" applyBorder="1" applyAlignment="1">
      <alignment horizontal="left" vertical="center" wrapText="1"/>
    </xf>
    <xf numFmtId="3" fontId="9" fillId="3" borderId="26" xfId="0" applyNumberFormat="1" applyFont="1" applyFill="1" applyBorder="1" applyAlignment="1" applyProtection="1">
      <alignment horizontal="right" vertical="center" wrapText="1"/>
      <protection hidden="1"/>
    </xf>
    <xf numFmtId="0" fontId="10" fillId="0" borderId="31" xfId="0" applyFont="1" applyBorder="1" applyAlignment="1">
      <alignment horizontal="left" vertical="center" indent="1"/>
    </xf>
    <xf numFmtId="0" fontId="21" fillId="0" borderId="39" xfId="0" applyFont="1" applyBorder="1" applyAlignment="1">
      <alignment vertical="center"/>
    </xf>
    <xf numFmtId="0" fontId="13" fillId="6" borderId="35" xfId="0" applyFont="1" applyFill="1" applyBorder="1" applyAlignment="1">
      <alignment horizontal="center" vertical="top" wrapText="1"/>
    </xf>
    <xf numFmtId="0" fontId="13" fillId="6" borderId="36" xfId="0" applyFont="1" applyFill="1" applyBorder="1" applyAlignment="1">
      <alignment horizontal="center" vertical="top" wrapText="1"/>
    </xf>
    <xf numFmtId="49" fontId="10" fillId="0" borderId="9" xfId="15" applyNumberFormat="1" applyFont="1" applyBorder="1" applyAlignment="1">
      <alignment horizontal="left" vertical="center" wrapText="1" indent="1"/>
    </xf>
    <xf numFmtId="0" fontId="19" fillId="0" borderId="9" xfId="15" applyFont="1" applyBorder="1" applyAlignment="1">
      <alignment horizontal="left" vertical="center" wrapText="1"/>
    </xf>
    <xf numFmtId="49" fontId="9" fillId="0" borderId="1" xfId="15" applyNumberFormat="1" applyFont="1" applyBorder="1" applyAlignment="1">
      <alignment horizontal="left" vertical="center" wrapText="1" indent="1"/>
    </xf>
    <xf numFmtId="0" fontId="25" fillId="0" borderId="1" xfId="15" applyFont="1" applyBorder="1" applyAlignment="1">
      <alignment horizontal="left" vertical="center" wrapText="1" indent="4"/>
    </xf>
    <xf numFmtId="49" fontId="10" fillId="0" borderId="1" xfId="15" applyNumberFormat="1" applyFont="1" applyBorder="1" applyAlignment="1">
      <alignment horizontal="left" vertical="center" wrapText="1" indent="1"/>
    </xf>
    <xf numFmtId="0" fontId="10" fillId="7" borderId="1" xfId="15" applyFont="1" applyFill="1" applyBorder="1" applyAlignment="1">
      <alignment horizontal="left" vertical="top" wrapText="1"/>
    </xf>
    <xf numFmtId="0" fontId="10" fillId="5" borderId="1" xfId="15" applyFont="1" applyFill="1" applyBorder="1" applyAlignment="1">
      <alignment horizontal="left" vertical="center" wrapText="1" indent="1"/>
    </xf>
    <xf numFmtId="0" fontId="9" fillId="0" borderId="1" xfId="15" applyFont="1" applyBorder="1" applyAlignment="1">
      <alignment horizontal="left" vertical="top" wrapText="1" indent="2"/>
    </xf>
    <xf numFmtId="0" fontId="9" fillId="0" borderId="1" xfId="15" applyFont="1" applyBorder="1" applyAlignment="1">
      <alignment horizontal="left" vertical="top" wrapText="1" indent="4"/>
    </xf>
    <xf numFmtId="0" fontId="20" fillId="0" borderId="1" xfId="15" applyFont="1" applyBorder="1" applyAlignment="1">
      <alignment horizontal="left" vertical="center" wrapText="1" indent="3"/>
    </xf>
    <xf numFmtId="0" fontId="18" fillId="0" borderId="1" xfId="15" applyFont="1" applyBorder="1" applyAlignment="1">
      <alignment horizontal="left" vertical="top" wrapText="1" indent="4"/>
    </xf>
    <xf numFmtId="0" fontId="9" fillId="0" borderId="1" xfId="15" applyFont="1" applyBorder="1" applyAlignment="1">
      <alignment horizontal="left" vertical="center" wrapText="1" indent="3"/>
    </xf>
    <xf numFmtId="0" fontId="21" fillId="0" borderId="1" xfId="15" applyFont="1" applyBorder="1" applyAlignment="1">
      <alignment horizontal="left" vertical="center" wrapText="1" indent="2"/>
    </xf>
    <xf numFmtId="0" fontId="21" fillId="5" borderId="1" xfId="15" applyFont="1" applyFill="1" applyBorder="1" applyAlignment="1">
      <alignment horizontal="left" vertical="center" wrapText="1" indent="1"/>
    </xf>
    <xf numFmtId="0" fontId="10" fillId="0" borderId="1" xfId="15" applyFont="1" applyBorder="1" applyAlignment="1">
      <alignment horizontal="left" vertical="center" wrapText="1" indent="2"/>
    </xf>
    <xf numFmtId="0" fontId="10" fillId="0" borderId="1" xfId="15" applyFont="1" applyBorder="1" applyAlignment="1">
      <alignment horizontal="left" vertical="center" wrapText="1" indent="1"/>
    </xf>
    <xf numFmtId="0" fontId="10" fillId="0" borderId="8" xfId="15" applyFont="1" applyBorder="1" applyAlignment="1">
      <alignment horizontal="left" vertical="center" wrapText="1" indent="2"/>
    </xf>
    <xf numFmtId="49" fontId="10" fillId="0" borderId="1" xfId="15" applyNumberFormat="1" applyFont="1" applyBorder="1" applyAlignment="1">
      <alignment horizontal="left" vertical="center" indent="1"/>
    </xf>
    <xf numFmtId="0" fontId="21" fillId="5" borderId="8" xfId="15" applyFont="1" applyFill="1" applyBorder="1" applyAlignment="1">
      <alignment horizontal="left" vertical="center" wrapText="1" indent="1"/>
    </xf>
    <xf numFmtId="0" fontId="26" fillId="5" borderId="8" xfId="15" applyFont="1" applyFill="1" applyBorder="1" applyAlignment="1">
      <alignment horizontal="left" vertical="center" wrapText="1" indent="1"/>
    </xf>
    <xf numFmtId="0" fontId="21" fillId="0" borderId="8" xfId="15" applyFont="1" applyBorder="1" applyAlignment="1">
      <alignment horizontal="left" vertical="center" wrapText="1" indent="2"/>
    </xf>
    <xf numFmtId="49" fontId="9" fillId="0" borderId="1" xfId="15" applyNumberFormat="1" applyFont="1" applyBorder="1" applyAlignment="1">
      <alignment horizontal="left" vertical="center" indent="1"/>
    </xf>
    <xf numFmtId="0" fontId="20" fillId="0" borderId="8" xfId="15" applyFont="1" applyBorder="1" applyAlignment="1">
      <alignment horizontal="left" vertical="center" wrapText="1" indent="3"/>
    </xf>
    <xf numFmtId="49" fontId="10" fillId="0" borderId="31" xfId="15" applyNumberFormat="1" applyFont="1" applyBorder="1" applyAlignment="1">
      <alignment horizontal="left" vertical="center" indent="1"/>
    </xf>
    <xf numFmtId="0" fontId="26" fillId="0" borderId="32" xfId="15" applyFont="1" applyBorder="1" applyAlignment="1">
      <alignment horizontal="left" vertical="center" wrapText="1" indent="2"/>
    </xf>
    <xf numFmtId="0" fontId="13" fillId="5" borderId="34" xfId="0" applyFont="1" applyFill="1" applyBorder="1" applyAlignment="1">
      <alignment horizontal="center" vertical="top" wrapText="1"/>
    </xf>
    <xf numFmtId="0" fontId="13" fillId="5" borderId="35" xfId="0" applyFont="1" applyFill="1" applyBorder="1" applyAlignment="1">
      <alignment horizontal="center" vertical="top" wrapText="1"/>
    </xf>
    <xf numFmtId="0" fontId="13" fillId="5" borderId="36" xfId="0" applyFont="1" applyFill="1" applyBorder="1" applyAlignment="1">
      <alignment horizontal="center" vertical="top" wrapText="1"/>
    </xf>
    <xf numFmtId="0" fontId="20" fillId="0" borderId="35" xfId="0" applyFont="1" applyBorder="1" applyAlignment="1">
      <alignment horizontal="left" vertical="top"/>
    </xf>
    <xf numFmtId="0" fontId="21" fillId="0" borderId="35" xfId="0" applyFont="1" applyBorder="1" applyAlignment="1">
      <alignment horizontal="left" vertical="center" wrapText="1"/>
    </xf>
    <xf numFmtId="0" fontId="20" fillId="0" borderId="1" xfId="0" applyFont="1" applyBorder="1" applyAlignment="1">
      <alignment horizontal="left" vertical="top"/>
    </xf>
    <xf numFmtId="0" fontId="27" fillId="5" borderId="20" xfId="0" applyFont="1" applyFill="1" applyBorder="1" applyAlignment="1">
      <alignment vertical="center"/>
    </xf>
    <xf numFmtId="0" fontId="27" fillId="5" borderId="21" xfId="0" applyFont="1" applyFill="1" applyBorder="1" applyAlignment="1">
      <alignment vertical="center"/>
    </xf>
    <xf numFmtId="0" fontId="27" fillId="5" borderId="22" xfId="0" applyFont="1" applyFill="1" applyBorder="1" applyAlignment="1">
      <alignment horizontal="right" vertical="center"/>
    </xf>
    <xf numFmtId="0" fontId="21" fillId="0" borderId="29" xfId="0" applyFont="1" applyBorder="1" applyAlignment="1">
      <alignment horizontal="right" vertical="center"/>
    </xf>
    <xf numFmtId="0" fontId="21" fillId="5" borderId="34" xfId="0" applyFont="1" applyFill="1" applyBorder="1" applyAlignment="1">
      <alignment horizontal="center" vertical="center"/>
    </xf>
    <xf numFmtId="0" fontId="21" fillId="5" borderId="35" xfId="0" applyFont="1" applyFill="1" applyBorder="1" applyAlignment="1">
      <alignment horizontal="center" vertical="center"/>
    </xf>
    <xf numFmtId="0" fontId="21" fillId="5" borderId="36" xfId="0" applyFont="1" applyFill="1" applyBorder="1" applyAlignment="1">
      <alignment horizontal="center" vertical="center"/>
    </xf>
    <xf numFmtId="0" fontId="21" fillId="5" borderId="27" xfId="0" quotePrefix="1" applyFont="1" applyFill="1" applyBorder="1" applyAlignment="1">
      <alignment vertical="center"/>
    </xf>
    <xf numFmtId="0" fontId="21" fillId="5" borderId="3" xfId="0" quotePrefix="1" applyFont="1" applyFill="1" applyBorder="1" applyAlignment="1">
      <alignment vertical="center"/>
    </xf>
    <xf numFmtId="0" fontId="21" fillId="5" borderId="28" xfId="0" quotePrefix="1" applyFont="1" applyFill="1" applyBorder="1" applyAlignment="1">
      <alignment vertical="center"/>
    </xf>
    <xf numFmtId="0" fontId="20" fillId="0" borderId="1" xfId="0" applyFont="1" applyBorder="1" applyAlignment="1">
      <alignment horizontal="left" vertical="center"/>
    </xf>
    <xf numFmtId="0" fontId="21" fillId="0" borderId="1" xfId="0" applyFont="1" applyBorder="1" applyAlignment="1">
      <alignment horizontal="left" vertical="center"/>
    </xf>
    <xf numFmtId="0" fontId="20" fillId="0" borderId="1" xfId="0" applyFont="1" applyBorder="1" applyAlignment="1">
      <alignment horizontal="left" vertical="center" wrapText="1" indent="1"/>
    </xf>
    <xf numFmtId="0" fontId="9" fillId="0" borderId="1" xfId="0" applyFont="1" applyBorder="1" applyAlignment="1">
      <alignment horizontal="left" vertical="center" wrapText="1" indent="2"/>
    </xf>
    <xf numFmtId="0" fontId="20" fillId="0" borderId="1" xfId="0" applyFont="1" applyBorder="1" applyAlignment="1">
      <alignment horizontal="left" vertical="center" wrapText="1" indent="2"/>
    </xf>
    <xf numFmtId="168" fontId="21" fillId="5" borderId="28" xfId="1" quotePrefix="1" applyNumberFormat="1" applyFont="1" applyFill="1" applyBorder="1" applyAlignment="1">
      <alignment vertical="center"/>
    </xf>
    <xf numFmtId="0" fontId="10" fillId="0" borderId="1" xfId="0" applyFont="1" applyBorder="1" applyAlignment="1">
      <alignment vertical="center" wrapText="1"/>
    </xf>
    <xf numFmtId="0" fontId="9" fillId="0" borderId="1" xfId="0" applyFont="1" applyBorder="1" applyAlignment="1">
      <alignment horizontal="left" vertical="center" wrapText="1" indent="3"/>
    </xf>
    <xf numFmtId="0" fontId="10" fillId="0" borderId="1" xfId="0" applyFont="1" applyBorder="1" applyAlignment="1">
      <alignment horizontal="left" vertical="center" wrapText="1"/>
    </xf>
    <xf numFmtId="0" fontId="9" fillId="0" borderId="1" xfId="0" applyFont="1" applyBorder="1" applyAlignment="1">
      <alignment horizontal="left" vertical="center"/>
    </xf>
    <xf numFmtId="0" fontId="20" fillId="3" borderId="1" xfId="0" applyFont="1" applyFill="1" applyBorder="1" applyAlignment="1">
      <alignment horizontal="left" vertical="center"/>
    </xf>
    <xf numFmtId="0" fontId="10" fillId="3" borderId="1" xfId="0" applyFont="1" applyFill="1" applyBorder="1" applyAlignment="1">
      <alignment horizontal="left" vertical="center" wrapText="1"/>
    </xf>
    <xf numFmtId="0" fontId="20" fillId="3" borderId="31" xfId="0" applyFont="1" applyFill="1" applyBorder="1" applyAlignment="1">
      <alignment horizontal="left" vertical="center"/>
    </xf>
    <xf numFmtId="0" fontId="10" fillId="3" borderId="31" xfId="0" applyFont="1" applyFill="1" applyBorder="1" applyAlignment="1">
      <alignment horizontal="left" vertical="center" wrapText="1"/>
    </xf>
    <xf numFmtId="0" fontId="0" fillId="3" borderId="0" xfId="0" applyFill="1"/>
    <xf numFmtId="0" fontId="39" fillId="3" borderId="4" xfId="0" applyFont="1" applyFill="1" applyBorder="1" applyAlignment="1">
      <alignment vertical="center" wrapText="1"/>
    </xf>
    <xf numFmtId="165" fontId="41" fillId="3" borderId="6" xfId="7" applyNumberFormat="1" applyFont="1" applyFill="1" applyBorder="1" applyAlignment="1" applyProtection="1">
      <alignment vertical="center"/>
      <protection hidden="1"/>
    </xf>
    <xf numFmtId="0" fontId="40" fillId="3" borderId="6" xfId="2" applyFont="1" applyFill="1" applyBorder="1" applyProtection="1">
      <protection hidden="1"/>
    </xf>
    <xf numFmtId="0" fontId="40" fillId="3" borderId="6" xfId="2" applyFont="1" applyFill="1" applyBorder="1" applyAlignment="1" applyProtection="1">
      <alignment horizontal="center"/>
      <protection hidden="1"/>
    </xf>
    <xf numFmtId="0" fontId="39" fillId="3" borderId="6" xfId="0" applyFont="1" applyFill="1" applyBorder="1"/>
    <xf numFmtId="166" fontId="40" fillId="3" borderId="12" xfId="2" applyNumberFormat="1" applyFont="1" applyFill="1" applyBorder="1" applyAlignment="1" applyProtection="1">
      <alignment horizontal="center" wrapText="1"/>
      <protection hidden="1"/>
    </xf>
    <xf numFmtId="166" fontId="40" fillId="3" borderId="6" xfId="2" applyNumberFormat="1" applyFont="1" applyFill="1" applyBorder="1" applyAlignment="1" applyProtection="1">
      <alignment horizontal="center" wrapText="1"/>
      <protection hidden="1"/>
    </xf>
    <xf numFmtId="168" fontId="40" fillId="3" borderId="6" xfId="2" applyNumberFormat="1" applyFont="1" applyFill="1" applyBorder="1" applyAlignment="1" applyProtection="1">
      <alignment horizontal="right"/>
      <protection hidden="1"/>
    </xf>
    <xf numFmtId="168" fontId="40" fillId="3" borderId="6" xfId="2" applyNumberFormat="1" applyFont="1" applyFill="1" applyBorder="1" applyAlignment="1" applyProtection="1">
      <alignment horizontal="center"/>
      <protection hidden="1"/>
    </xf>
    <xf numFmtId="0" fontId="46" fillId="3" borderId="6" xfId="2" applyFont="1" applyFill="1" applyBorder="1" applyAlignment="1" applyProtection="1">
      <alignment horizontal="center" vertical="center"/>
      <protection hidden="1"/>
    </xf>
    <xf numFmtId="3" fontId="60" fillId="0" borderId="37" xfId="0" applyNumberFormat="1" applyFont="1" applyBorder="1" applyAlignment="1" applyProtection="1">
      <alignment horizontal="center" vertical="center"/>
      <protection hidden="1"/>
    </xf>
    <xf numFmtId="166" fontId="65" fillId="3" borderId="37" xfId="7" applyNumberFormat="1" applyFont="1" applyFill="1" applyBorder="1" applyAlignment="1" applyProtection="1">
      <alignment vertical="center"/>
      <protection hidden="1"/>
    </xf>
    <xf numFmtId="0" fontId="65" fillId="3" borderId="37" xfId="7" applyFont="1" applyFill="1" applyBorder="1" applyAlignment="1" applyProtection="1">
      <alignment horizontal="left" vertical="center" indent="1"/>
      <protection hidden="1"/>
    </xf>
    <xf numFmtId="0" fontId="65" fillId="3" borderId="37" xfId="7" applyFont="1" applyFill="1" applyBorder="1" applyAlignment="1" applyProtection="1">
      <alignment vertical="center"/>
      <protection hidden="1"/>
    </xf>
    <xf numFmtId="165" fontId="66" fillId="3" borderId="37" xfId="7" applyNumberFormat="1" applyFont="1" applyFill="1" applyBorder="1" applyAlignment="1" applyProtection="1">
      <alignment vertical="center"/>
      <protection hidden="1"/>
    </xf>
    <xf numFmtId="0" fontId="65" fillId="3" borderId="37" xfId="7" applyFont="1" applyFill="1" applyBorder="1" applyAlignment="1" applyProtection="1">
      <alignment horizontal="left" vertical="center"/>
      <protection hidden="1"/>
    </xf>
    <xf numFmtId="0" fontId="67" fillId="3" borderId="50" xfId="7" applyFont="1" applyFill="1" applyBorder="1" applyAlignment="1" applyProtection="1">
      <alignment horizontal="left" vertical="top"/>
      <protection hidden="1"/>
    </xf>
    <xf numFmtId="165" fontId="66" fillId="3" borderId="49" xfId="7" applyNumberFormat="1" applyFont="1" applyFill="1" applyBorder="1" applyProtection="1">
      <protection hidden="1"/>
    </xf>
    <xf numFmtId="166" fontId="66" fillId="3" borderId="37" xfId="7" applyNumberFormat="1" applyFont="1" applyFill="1" applyBorder="1" applyAlignment="1" applyProtection="1">
      <alignment vertical="center"/>
      <protection hidden="1"/>
    </xf>
    <xf numFmtId="0" fontId="65" fillId="3" borderId="48" xfId="7" applyFont="1" applyFill="1" applyBorder="1" applyAlignment="1" applyProtection="1">
      <alignment horizontal="left" vertical="center" indent="1"/>
      <protection hidden="1"/>
    </xf>
    <xf numFmtId="0" fontId="66" fillId="3" borderId="37" xfId="7" applyFont="1" applyFill="1" applyBorder="1" applyAlignment="1" applyProtection="1">
      <alignment vertical="center"/>
      <protection hidden="1"/>
    </xf>
    <xf numFmtId="0" fontId="65" fillId="0" borderId="37" xfId="0" applyFont="1" applyBorder="1" applyAlignment="1">
      <alignment horizontal="left" vertical="center" indent="1"/>
    </xf>
    <xf numFmtId="0" fontId="66" fillId="0" borderId="37" xfId="0" applyFont="1" applyBorder="1" applyAlignment="1">
      <alignment vertical="center"/>
    </xf>
    <xf numFmtId="0" fontId="9" fillId="3" borderId="0" xfId="7" applyFont="1" applyFill="1" applyAlignment="1" applyProtection="1">
      <alignment vertical="center"/>
      <protection hidden="1"/>
    </xf>
    <xf numFmtId="0" fontId="0" fillId="0" borderId="0" xfId="0" applyAlignment="1">
      <alignment vertical="center"/>
    </xf>
    <xf numFmtId="49" fontId="10" fillId="8" borderId="25" xfId="15" applyNumberFormat="1" applyFont="1" applyFill="1" applyBorder="1" applyAlignment="1">
      <alignment horizontal="center" vertical="center" wrapText="1"/>
    </xf>
    <xf numFmtId="0" fontId="10" fillId="8" borderId="25" xfId="0" applyFont="1" applyFill="1" applyBorder="1" applyAlignment="1">
      <alignment horizontal="center" vertical="center" wrapText="1"/>
    </xf>
    <xf numFmtId="0" fontId="6" fillId="3" borderId="55" xfId="0" applyFont="1" applyFill="1" applyBorder="1"/>
    <xf numFmtId="166" fontId="36" fillId="3" borderId="54" xfId="0" applyNumberFormat="1" applyFont="1" applyFill="1" applyBorder="1" applyAlignment="1">
      <alignment horizontal="left" vertical="center" indent="3"/>
    </xf>
    <xf numFmtId="0" fontId="36" fillId="3" borderId="0" xfId="0" applyFont="1" applyFill="1"/>
    <xf numFmtId="166" fontId="39" fillId="8" borderId="60" xfId="0" quotePrefix="1" applyNumberFormat="1" applyFont="1" applyFill="1" applyBorder="1" applyAlignment="1">
      <alignment horizontal="center" vertical="center"/>
    </xf>
    <xf numFmtId="0" fontId="35" fillId="3" borderId="0" xfId="0" applyFont="1" applyFill="1" applyAlignment="1">
      <alignment horizontal="center" vertical="center"/>
    </xf>
    <xf numFmtId="166" fontId="5" fillId="3" borderId="54" xfId="0" applyNumberFormat="1" applyFont="1" applyFill="1" applyBorder="1" applyAlignment="1">
      <alignment horizontal="left" vertical="center" indent="3"/>
    </xf>
    <xf numFmtId="0" fontId="5" fillId="3" borderId="57" xfId="0" applyFont="1" applyFill="1" applyBorder="1"/>
    <xf numFmtId="0" fontId="5" fillId="3" borderId="57" xfId="0" applyFont="1" applyFill="1" applyBorder="1" applyAlignment="1">
      <alignment vertical="center"/>
    </xf>
    <xf numFmtId="0" fontId="6" fillId="3" borderId="57" xfId="0" applyFont="1" applyFill="1" applyBorder="1"/>
    <xf numFmtId="0" fontId="6" fillId="3" borderId="58" xfId="0" applyFont="1" applyFill="1" applyBorder="1"/>
    <xf numFmtId="0" fontId="0" fillId="0" borderId="54" xfId="0" applyBorder="1"/>
    <xf numFmtId="0" fontId="72" fillId="3" borderId="56" xfId="0" applyFont="1" applyFill="1" applyBorder="1"/>
    <xf numFmtId="0" fontId="62" fillId="3" borderId="0" xfId="0" applyFont="1" applyFill="1" applyAlignment="1" applyProtection="1">
      <alignment horizontal="left" vertical="center"/>
      <protection hidden="1"/>
    </xf>
    <xf numFmtId="0" fontId="40" fillId="3" borderId="0" xfId="2" applyFont="1" applyFill="1" applyProtection="1">
      <protection hidden="1"/>
    </xf>
    <xf numFmtId="0" fontId="39" fillId="3" borderId="0" xfId="0" applyFont="1" applyFill="1"/>
    <xf numFmtId="0" fontId="0" fillId="0" borderId="52" xfId="0" applyBorder="1"/>
    <xf numFmtId="168" fontId="40" fillId="3" borderId="0" xfId="2" applyNumberFormat="1" applyFont="1" applyFill="1" applyAlignment="1" applyProtection="1">
      <alignment horizontal="right"/>
      <protection hidden="1"/>
    </xf>
    <xf numFmtId="165" fontId="42" fillId="3" borderId="0" xfId="7" applyNumberFormat="1" applyFont="1" applyFill="1" applyAlignment="1" applyProtection="1">
      <alignment horizontal="right" vertical="center" indent="2"/>
      <protection hidden="1"/>
    </xf>
    <xf numFmtId="165" fontId="40" fillId="3" borderId="0" xfId="7" applyNumberFormat="1" applyFont="1" applyFill="1" applyAlignment="1" applyProtection="1">
      <alignment horizontal="left" vertical="center"/>
      <protection hidden="1"/>
    </xf>
    <xf numFmtId="165" fontId="42" fillId="3" borderId="0" xfId="7" applyNumberFormat="1" applyFont="1" applyFill="1" applyAlignment="1" applyProtection="1">
      <alignment vertical="center"/>
      <protection hidden="1"/>
    </xf>
    <xf numFmtId="165" fontId="40" fillId="3" borderId="0" xfId="7" applyNumberFormat="1" applyFont="1" applyFill="1" applyAlignment="1" applyProtection="1">
      <alignment vertical="center"/>
      <protection hidden="1"/>
    </xf>
    <xf numFmtId="0" fontId="43" fillId="3" borderId="0" xfId="7" applyFont="1" applyFill="1" applyAlignment="1" applyProtection="1">
      <alignment horizontal="left" vertical="center"/>
      <protection hidden="1"/>
    </xf>
    <xf numFmtId="0" fontId="44" fillId="3" borderId="0" xfId="7" applyFont="1" applyFill="1" applyAlignment="1" applyProtection="1">
      <alignment horizontal="left" vertical="center" indent="2"/>
      <protection hidden="1"/>
    </xf>
    <xf numFmtId="0" fontId="45" fillId="3" borderId="0" xfId="2" quotePrefix="1" applyFont="1" applyFill="1" applyAlignment="1" applyProtection="1">
      <alignment horizontal="right"/>
      <protection hidden="1"/>
    </xf>
    <xf numFmtId="0" fontId="40" fillId="3" borderId="0" xfId="2" applyFont="1" applyFill="1" applyAlignment="1" applyProtection="1">
      <alignment vertical="top" wrapText="1"/>
      <protection hidden="1"/>
    </xf>
    <xf numFmtId="166" fontId="40" fillId="3" borderId="0" xfId="7" applyNumberFormat="1" applyFont="1" applyFill="1" applyAlignment="1" applyProtection="1">
      <alignment vertical="center"/>
      <protection hidden="1"/>
    </xf>
    <xf numFmtId="0" fontId="40" fillId="3" borderId="0" xfId="2" applyFont="1" applyFill="1" applyAlignment="1" applyProtection="1">
      <alignment horizontal="right" vertical="top" indent="2"/>
      <protection hidden="1"/>
    </xf>
    <xf numFmtId="0" fontId="40" fillId="3" borderId="0" xfId="2" applyFont="1" applyFill="1" applyAlignment="1" applyProtection="1">
      <alignment horizontal="left" vertical="justify" wrapText="1"/>
      <protection hidden="1"/>
    </xf>
    <xf numFmtId="0" fontId="49" fillId="3" borderId="0" xfId="0" applyFont="1" applyFill="1" applyAlignment="1" applyProtection="1">
      <alignment horizontal="center" vertical="center"/>
      <protection hidden="1"/>
    </xf>
    <xf numFmtId="0" fontId="40" fillId="3" borderId="0" xfId="2" applyFont="1" applyFill="1" applyAlignment="1" applyProtection="1">
      <alignment horizontal="center"/>
      <protection hidden="1"/>
    </xf>
    <xf numFmtId="0" fontId="47" fillId="3" borderId="0" xfId="0" applyFont="1" applyFill="1" applyAlignment="1" applyProtection="1">
      <alignment horizontal="center" vertical="center"/>
      <protection hidden="1"/>
    </xf>
    <xf numFmtId="0" fontId="40" fillId="3" borderId="0" xfId="2" applyFont="1" applyFill="1" applyAlignment="1" applyProtection="1">
      <alignment horizontal="left" vertical="top"/>
      <protection hidden="1"/>
    </xf>
    <xf numFmtId="0" fontId="45" fillId="3" borderId="0" xfId="2" applyFont="1" applyFill="1" applyAlignment="1" applyProtection="1">
      <alignment horizontal="right"/>
      <protection hidden="1"/>
    </xf>
    <xf numFmtId="0" fontId="46" fillId="3" borderId="0" xfId="2" applyFont="1" applyFill="1" applyAlignment="1" applyProtection="1">
      <alignment horizontal="center"/>
      <protection hidden="1"/>
    </xf>
    <xf numFmtId="0" fontId="40" fillId="3" borderId="0" xfId="7" applyFont="1" applyFill="1" applyAlignment="1" applyProtection="1">
      <alignment vertical="center"/>
      <protection hidden="1"/>
    </xf>
    <xf numFmtId="0" fontId="39" fillId="0" borderId="0" xfId="0" applyFont="1"/>
    <xf numFmtId="0" fontId="8" fillId="3" borderId="54" xfId="2" applyFont="1" applyFill="1" applyBorder="1" applyAlignment="1" applyProtection="1">
      <alignment horizontal="left" vertical="top" wrapText="1"/>
      <protection hidden="1"/>
    </xf>
    <xf numFmtId="0" fontId="40" fillId="3" borderId="0" xfId="2" applyFont="1" applyFill="1" applyAlignment="1" applyProtection="1">
      <alignment horizontal="left" vertical="top" wrapText="1"/>
      <protection hidden="1"/>
    </xf>
    <xf numFmtId="0" fontId="40" fillId="3" borderId="0" xfId="2" applyFont="1" applyFill="1" applyAlignment="1" applyProtection="1">
      <alignment horizontal="left" vertical="top" wrapText="1" indent="5"/>
      <protection hidden="1"/>
    </xf>
    <xf numFmtId="0" fontId="40" fillId="3" borderId="0" xfId="2" applyFont="1" applyFill="1" applyAlignment="1" applyProtection="1">
      <alignment vertical="justify" wrapText="1"/>
      <protection hidden="1"/>
    </xf>
    <xf numFmtId="0" fontId="45" fillId="3" borderId="0" xfId="2" applyFont="1" applyFill="1" applyAlignment="1" applyProtection="1">
      <alignment horizontal="left" vertical="top" indent="5"/>
      <protection hidden="1"/>
    </xf>
    <xf numFmtId="0" fontId="40" fillId="3" borderId="0" xfId="2" applyFont="1" applyFill="1" applyAlignment="1" applyProtection="1">
      <alignment horizontal="justify" vertical="justify"/>
      <protection hidden="1"/>
    </xf>
    <xf numFmtId="0" fontId="40" fillId="3" borderId="0" xfId="2" applyFont="1" applyFill="1" applyAlignment="1" applyProtection="1">
      <alignment horizontal="left" vertical="top" indent="5"/>
      <protection hidden="1"/>
    </xf>
    <xf numFmtId="0" fontId="40" fillId="0" borderId="0" xfId="2" applyFont="1" applyAlignment="1" applyProtection="1">
      <alignment vertical="justify" wrapText="1"/>
      <protection hidden="1"/>
    </xf>
    <xf numFmtId="0" fontId="40" fillId="3" borderId="0" xfId="2" applyFont="1" applyFill="1" applyAlignment="1" applyProtection="1">
      <alignment vertical="top"/>
      <protection hidden="1"/>
    </xf>
    <xf numFmtId="166" fontId="43" fillId="3" borderId="0" xfId="7" applyNumberFormat="1" applyFont="1" applyFill="1" applyAlignment="1" applyProtection="1">
      <alignment horizontal="center" vertical="center"/>
      <protection hidden="1"/>
    </xf>
    <xf numFmtId="0" fontId="40" fillId="3" borderId="0" xfId="7" applyFont="1" applyFill="1" applyAlignment="1" applyProtection="1">
      <alignment horizontal="left" vertical="top" wrapText="1"/>
      <protection hidden="1"/>
    </xf>
    <xf numFmtId="1" fontId="40" fillId="3" borderId="0" xfId="7" applyNumberFormat="1" applyFont="1" applyFill="1" applyAlignment="1" applyProtection="1">
      <alignment vertical="center"/>
      <protection hidden="1"/>
    </xf>
    <xf numFmtId="0" fontId="40" fillId="3" borderId="0" xfId="2" applyFont="1" applyFill="1" applyAlignment="1" applyProtection="1">
      <alignment horizontal="right"/>
      <protection hidden="1"/>
    </xf>
    <xf numFmtId="0" fontId="48" fillId="3" borderId="0" xfId="2" applyFont="1" applyFill="1" applyProtection="1">
      <protection hidden="1"/>
    </xf>
    <xf numFmtId="0" fontId="46" fillId="3" borderId="0" xfId="2" applyFont="1" applyFill="1" applyAlignment="1" applyProtection="1">
      <alignment horizontal="left"/>
      <protection hidden="1"/>
    </xf>
    <xf numFmtId="0" fontId="40" fillId="3" borderId="0" xfId="2" applyFont="1" applyFill="1" applyAlignment="1" applyProtection="1">
      <alignment horizontal="centerContinuous"/>
      <protection hidden="1"/>
    </xf>
    <xf numFmtId="0" fontId="45" fillId="3" borderId="57" xfId="2" applyFont="1" applyFill="1" applyBorder="1" applyAlignment="1" applyProtection="1">
      <alignment horizontal="right"/>
      <protection hidden="1"/>
    </xf>
    <xf numFmtId="0" fontId="40" fillId="3" borderId="57" xfId="2" applyFont="1" applyFill="1" applyBorder="1" applyProtection="1">
      <protection hidden="1"/>
    </xf>
    <xf numFmtId="0" fontId="40" fillId="3" borderId="57" xfId="2" applyFont="1" applyFill="1" applyBorder="1" applyAlignment="1" applyProtection="1">
      <alignment horizontal="center"/>
      <protection hidden="1"/>
    </xf>
    <xf numFmtId="0" fontId="0" fillId="0" borderId="57" xfId="0" applyBorder="1"/>
    <xf numFmtId="0" fontId="0" fillId="3" borderId="57" xfId="0" applyFill="1" applyBorder="1"/>
    <xf numFmtId="0" fontId="0" fillId="3" borderId="52" xfId="0" applyFill="1" applyBorder="1"/>
    <xf numFmtId="0" fontId="0" fillId="3" borderId="53" xfId="0" applyFill="1" applyBorder="1"/>
    <xf numFmtId="0" fontId="0" fillId="3" borderId="55" xfId="0" applyFill="1" applyBorder="1"/>
    <xf numFmtId="0" fontId="0" fillId="3" borderId="55" xfId="0" applyFill="1" applyBorder="1" applyAlignment="1">
      <alignment vertical="center"/>
    </xf>
    <xf numFmtId="170" fontId="30" fillId="3" borderId="55" xfId="0" applyNumberFormat="1" applyFont="1" applyFill="1" applyBorder="1" applyAlignment="1">
      <alignment horizontal="left" vertical="center" wrapText="1"/>
    </xf>
    <xf numFmtId="0" fontId="0" fillId="3" borderId="58" xfId="0" applyFill="1" applyBorder="1"/>
    <xf numFmtId="166" fontId="65" fillId="3" borderId="51" xfId="7" applyNumberFormat="1" applyFont="1" applyFill="1" applyBorder="1" applyProtection="1">
      <protection hidden="1"/>
    </xf>
    <xf numFmtId="0" fontId="65" fillId="3" borderId="51" xfId="7" applyFont="1" applyFill="1" applyBorder="1" applyAlignment="1" applyProtection="1">
      <alignment wrapText="1"/>
      <protection hidden="1"/>
    </xf>
    <xf numFmtId="0" fontId="0" fillId="0" borderId="55" xfId="0" applyBorder="1"/>
    <xf numFmtId="0" fontId="34" fillId="3" borderId="0" xfId="2" applyFont="1" applyFill="1" applyProtection="1">
      <protection hidden="1"/>
    </xf>
    <xf numFmtId="168" fontId="34" fillId="3" borderId="0" xfId="6" applyNumberFormat="1" applyFont="1" applyFill="1" applyBorder="1" applyProtection="1">
      <protection hidden="1"/>
    </xf>
    <xf numFmtId="168" fontId="34" fillId="3" borderId="0" xfId="2" applyNumberFormat="1" applyFont="1" applyFill="1" applyProtection="1">
      <protection hidden="1"/>
    </xf>
    <xf numFmtId="166" fontId="65" fillId="3" borderId="69" xfId="7" applyNumberFormat="1" applyFont="1" applyFill="1" applyBorder="1" applyProtection="1">
      <protection hidden="1"/>
    </xf>
    <xf numFmtId="166" fontId="65" fillId="3" borderId="37" xfId="7" applyNumberFormat="1" applyFont="1" applyFill="1" applyBorder="1" applyAlignment="1" applyProtection="1">
      <alignment vertical="center" wrapText="1"/>
      <protection hidden="1"/>
    </xf>
    <xf numFmtId="3" fontId="10" fillId="3" borderId="26" xfId="0" applyNumberFormat="1" applyFont="1" applyFill="1" applyBorder="1" applyAlignment="1" applyProtection="1">
      <alignment horizontal="right" vertical="center" wrapText="1"/>
      <protection hidden="1"/>
    </xf>
    <xf numFmtId="0" fontId="9" fillId="0" borderId="1" xfId="0" applyFont="1" applyBorder="1" applyAlignment="1">
      <alignment horizontal="left" vertical="center" wrapText="1" indent="1"/>
    </xf>
    <xf numFmtId="166" fontId="65" fillId="9" borderId="37" xfId="7" applyNumberFormat="1" applyFont="1" applyFill="1" applyBorder="1" applyAlignment="1" applyProtection="1">
      <alignment vertical="center"/>
      <protection hidden="1"/>
    </xf>
    <xf numFmtId="166" fontId="66" fillId="9" borderId="37" xfId="7" applyNumberFormat="1" applyFont="1" applyFill="1" applyBorder="1" applyAlignment="1" applyProtection="1">
      <alignment vertical="center"/>
      <protection hidden="1"/>
    </xf>
    <xf numFmtId="3" fontId="9" fillId="3" borderId="24" xfId="0" applyNumberFormat="1" applyFont="1" applyFill="1" applyBorder="1" applyAlignment="1" applyProtection="1">
      <alignment horizontal="right" vertical="center" wrapText="1"/>
      <protection hidden="1"/>
    </xf>
    <xf numFmtId="170" fontId="12" fillId="3" borderId="55" xfId="0" applyNumberFormat="1" applyFont="1" applyFill="1" applyBorder="1" applyAlignment="1">
      <alignment horizontal="left" vertical="center" wrapText="1"/>
    </xf>
    <xf numFmtId="0" fontId="9" fillId="3" borderId="49" xfId="7" applyFont="1" applyFill="1" applyBorder="1" applyProtection="1">
      <protection hidden="1"/>
    </xf>
    <xf numFmtId="0" fontId="9" fillId="3" borderId="69" xfId="7" applyFont="1" applyFill="1" applyBorder="1" applyProtection="1">
      <protection hidden="1"/>
    </xf>
    <xf numFmtId="166" fontId="15" fillId="3" borderId="69" xfId="7" applyNumberFormat="1" applyFont="1" applyFill="1" applyBorder="1" applyProtection="1">
      <protection hidden="1"/>
    </xf>
    <xf numFmtId="0" fontId="9" fillId="3" borderId="66" xfId="7" applyFont="1" applyFill="1" applyBorder="1" applyProtection="1">
      <protection hidden="1"/>
    </xf>
    <xf numFmtId="0" fontId="9" fillId="3" borderId="65" xfId="7" applyFont="1" applyFill="1" applyBorder="1" applyProtection="1">
      <protection hidden="1"/>
    </xf>
    <xf numFmtId="0" fontId="71" fillId="3" borderId="0" xfId="0" applyFont="1" applyFill="1" applyAlignment="1">
      <alignment horizontal="center" vertical="center"/>
    </xf>
    <xf numFmtId="0" fontId="71" fillId="3" borderId="0" xfId="0" applyFont="1" applyFill="1" applyAlignment="1">
      <alignment vertical="center"/>
    </xf>
    <xf numFmtId="0" fontId="71" fillId="3" borderId="67" xfId="0" applyFont="1" applyFill="1" applyBorder="1" applyAlignment="1">
      <alignment vertical="center"/>
    </xf>
    <xf numFmtId="0" fontId="9" fillId="3" borderId="67" xfId="7" applyFont="1" applyFill="1" applyBorder="1" applyProtection="1">
      <protection hidden="1"/>
    </xf>
    <xf numFmtId="168" fontId="17" fillId="3" borderId="0" xfId="7" applyNumberFormat="1" applyFont="1" applyFill="1" applyAlignment="1" applyProtection="1">
      <alignment horizontal="center"/>
      <protection hidden="1"/>
    </xf>
    <xf numFmtId="0" fontId="70" fillId="3" borderId="0" xfId="0" applyFont="1" applyFill="1" applyAlignment="1" applyProtection="1">
      <alignment horizontal="center" vertical="center"/>
      <protection hidden="1"/>
    </xf>
    <xf numFmtId="0" fontId="10" fillId="3" borderId="0" xfId="7" applyFont="1" applyFill="1" applyAlignment="1" applyProtection="1">
      <alignment horizontal="right"/>
      <protection hidden="1"/>
    </xf>
    <xf numFmtId="166" fontId="65" fillId="8" borderId="74" xfId="7" quotePrefix="1" applyNumberFormat="1" applyFont="1" applyFill="1" applyBorder="1" applyAlignment="1" applyProtection="1">
      <alignment horizontal="center" vertical="center"/>
      <protection hidden="1"/>
    </xf>
    <xf numFmtId="0" fontId="9" fillId="3" borderId="0" xfId="7" applyFont="1" applyFill="1" applyAlignment="1" applyProtection="1">
      <alignment horizontal="right"/>
      <protection hidden="1"/>
    </xf>
    <xf numFmtId="166" fontId="65" fillId="3" borderId="65" xfId="7" quotePrefix="1" applyNumberFormat="1" applyFont="1" applyFill="1" applyBorder="1" applyProtection="1">
      <protection hidden="1"/>
    </xf>
    <xf numFmtId="0" fontId="68" fillId="3" borderId="0" xfId="7" applyFont="1" applyFill="1" applyProtection="1">
      <protection hidden="1"/>
    </xf>
    <xf numFmtId="0" fontId="40" fillId="3" borderId="65" xfId="7" applyFont="1" applyFill="1" applyBorder="1" applyProtection="1">
      <protection hidden="1"/>
    </xf>
    <xf numFmtId="0" fontId="40" fillId="3" borderId="0" xfId="7" applyFont="1" applyFill="1" applyProtection="1">
      <protection hidden="1"/>
    </xf>
    <xf numFmtId="166" fontId="40" fillId="3" borderId="0" xfId="7" applyNumberFormat="1" applyFont="1" applyFill="1" applyProtection="1">
      <protection hidden="1"/>
    </xf>
    <xf numFmtId="3" fontId="9" fillId="3" borderId="0" xfId="7" applyNumberFormat="1" applyFont="1" applyFill="1" applyProtection="1">
      <protection hidden="1"/>
    </xf>
    <xf numFmtId="0" fontId="0" fillId="3" borderId="0" xfId="0" applyFill="1" applyAlignment="1">
      <alignment vertical="center"/>
    </xf>
    <xf numFmtId="0" fontId="9" fillId="3" borderId="67" xfId="7" applyFont="1" applyFill="1" applyBorder="1" applyAlignment="1" applyProtection="1">
      <alignment vertical="center"/>
      <protection hidden="1"/>
    </xf>
    <xf numFmtId="4" fontId="40" fillId="3" borderId="0" xfId="0" applyNumberFormat="1" applyFont="1" applyFill="1" applyAlignment="1" applyProtection="1">
      <alignment horizontal="center" vertical="center"/>
      <protection locked="0"/>
    </xf>
    <xf numFmtId="0" fontId="49" fillId="3" borderId="59" xfId="0" applyFont="1" applyFill="1" applyBorder="1" applyAlignment="1" applyProtection="1">
      <alignment horizontal="center" vertical="center"/>
      <protection hidden="1"/>
    </xf>
    <xf numFmtId="0" fontId="9" fillId="3" borderId="59" xfId="7" applyFont="1" applyFill="1" applyBorder="1" applyProtection="1">
      <protection hidden="1"/>
    </xf>
    <xf numFmtId="0" fontId="0" fillId="3" borderId="59" xfId="0" applyFill="1" applyBorder="1" applyAlignment="1">
      <alignment vertical="center"/>
    </xf>
    <xf numFmtId="0" fontId="9" fillId="3" borderId="41" xfId="7" applyFont="1" applyFill="1" applyBorder="1" applyAlignment="1" applyProtection="1">
      <alignment vertical="center"/>
      <protection hidden="1"/>
    </xf>
    <xf numFmtId="166" fontId="65" fillId="3" borderId="59" xfId="7" applyNumberFormat="1" applyFont="1" applyFill="1" applyBorder="1" applyProtection="1">
      <protection hidden="1"/>
    </xf>
    <xf numFmtId="165" fontId="65" fillId="3" borderId="48" xfId="7" applyNumberFormat="1" applyFont="1" applyFill="1" applyBorder="1" applyAlignment="1" applyProtection="1">
      <alignment horizontal="left" vertical="center" indent="1"/>
      <protection hidden="1"/>
    </xf>
    <xf numFmtId="0" fontId="9" fillId="8" borderId="75" xfId="7" quotePrefix="1" applyFont="1" applyFill="1" applyBorder="1" applyAlignment="1" applyProtection="1">
      <alignment horizontal="center"/>
      <protection hidden="1"/>
    </xf>
    <xf numFmtId="0" fontId="10" fillId="8" borderId="76" xfId="7" quotePrefix="1" applyFont="1" applyFill="1" applyBorder="1" applyAlignment="1" applyProtection="1">
      <alignment horizontal="center"/>
      <protection hidden="1"/>
    </xf>
    <xf numFmtId="0" fontId="36" fillId="3" borderId="0" xfId="0" applyFont="1" applyFill="1" applyAlignment="1">
      <alignment vertical="center"/>
    </xf>
    <xf numFmtId="0" fontId="21" fillId="0" borderId="0" xfId="0" applyFont="1" applyAlignment="1">
      <alignment horizontal="center" vertical="center" wrapText="1"/>
    </xf>
    <xf numFmtId="0" fontId="20" fillId="0" borderId="0" xfId="0" applyFont="1"/>
    <xf numFmtId="0" fontId="27" fillId="0" borderId="0" xfId="0" applyFont="1" applyAlignment="1">
      <alignment horizontal="left" vertical="center" wrapText="1" indent="3"/>
    </xf>
    <xf numFmtId="49" fontId="29" fillId="3" borderId="0" xfId="0" applyNumberFormat="1" applyFont="1" applyFill="1" applyAlignment="1">
      <alignment horizontal="center" vertical="center"/>
    </xf>
    <xf numFmtId="0" fontId="28" fillId="0" borderId="0" xfId="0" applyFont="1" applyAlignment="1">
      <alignment vertical="center"/>
    </xf>
    <xf numFmtId="0" fontId="21" fillId="3" borderId="0" xfId="0" applyFont="1" applyFill="1" applyAlignment="1">
      <alignment horizontal="left" vertical="center" wrapText="1"/>
    </xf>
    <xf numFmtId="0" fontId="21" fillId="0" borderId="0" xfId="0" applyFont="1" applyAlignment="1">
      <alignment horizontal="center" vertical="center"/>
    </xf>
    <xf numFmtId="3" fontId="55" fillId="0" borderId="37" xfId="0" applyNumberFormat="1" applyFont="1" applyBorder="1" applyAlignment="1" applyProtection="1">
      <alignment horizontal="center" vertical="center"/>
      <protection hidden="1"/>
    </xf>
    <xf numFmtId="4" fontId="60" fillId="0" borderId="37" xfId="0" applyNumberFormat="1" applyFont="1" applyBorder="1" applyAlignment="1" applyProtection="1">
      <alignment horizontal="center" vertical="center"/>
      <protection hidden="1"/>
    </xf>
    <xf numFmtId="4" fontId="60" fillId="0" borderId="68" xfId="0" applyNumberFormat="1" applyFont="1" applyBorder="1" applyAlignment="1" applyProtection="1">
      <alignment horizontal="center" vertical="center"/>
      <protection hidden="1"/>
    </xf>
    <xf numFmtId="4" fontId="55" fillId="0" borderId="68" xfId="0" applyNumberFormat="1" applyFont="1" applyBorder="1" applyAlignment="1" applyProtection="1">
      <alignment horizontal="center" vertical="center"/>
      <protection hidden="1"/>
    </xf>
    <xf numFmtId="0" fontId="10" fillId="3" borderId="0" xfId="7" applyFont="1" applyFill="1" applyAlignment="1" applyProtection="1">
      <alignment horizontal="center" vertical="center"/>
      <protection hidden="1"/>
    </xf>
    <xf numFmtId="0" fontId="69" fillId="3" borderId="0" xfId="7" applyFont="1" applyFill="1" applyAlignment="1" applyProtection="1">
      <alignment vertical="center"/>
      <protection hidden="1"/>
    </xf>
    <xf numFmtId="0" fontId="69" fillId="3" borderId="0" xfId="7" applyFont="1" applyFill="1" applyAlignment="1" applyProtection="1">
      <alignment horizontal="center" vertical="center" wrapText="1"/>
      <protection hidden="1"/>
    </xf>
    <xf numFmtId="0" fontId="47" fillId="3" borderId="0" xfId="0" applyFont="1" applyFill="1" applyAlignment="1" applyProtection="1">
      <alignment vertical="center"/>
      <protection hidden="1"/>
    </xf>
    <xf numFmtId="0" fontId="57" fillId="8" borderId="42" xfId="0" applyFont="1" applyFill="1" applyBorder="1" applyAlignment="1" applyProtection="1">
      <alignment horizontal="center" vertical="center"/>
      <protection hidden="1"/>
    </xf>
    <xf numFmtId="0" fontId="57" fillId="8" borderId="63" xfId="0" applyFont="1" applyFill="1" applyBorder="1" applyAlignment="1" applyProtection="1">
      <alignment horizontal="center" vertical="center"/>
      <protection hidden="1"/>
    </xf>
    <xf numFmtId="3" fontId="59" fillId="9" borderId="37" xfId="0" applyNumberFormat="1" applyFont="1" applyFill="1" applyBorder="1" applyAlignment="1" applyProtection="1">
      <alignment horizontal="center" vertical="center"/>
      <protection hidden="1"/>
    </xf>
    <xf numFmtId="4" fontId="59" fillId="9" borderId="68" xfId="0" applyNumberFormat="1" applyFont="1" applyFill="1" applyBorder="1" applyAlignment="1" applyProtection="1">
      <alignment horizontal="center" vertical="center"/>
      <protection hidden="1"/>
    </xf>
    <xf numFmtId="3" fontId="55" fillId="9" borderId="37" xfId="0" applyNumberFormat="1" applyFont="1" applyFill="1" applyBorder="1" applyAlignment="1" applyProtection="1">
      <alignment horizontal="center" vertical="center"/>
      <protection hidden="1"/>
    </xf>
    <xf numFmtId="4" fontId="55" fillId="9" borderId="37" xfId="0" applyNumberFormat="1" applyFont="1" applyFill="1" applyBorder="1" applyAlignment="1" applyProtection="1">
      <alignment horizontal="center" vertical="center"/>
      <protection hidden="1"/>
    </xf>
    <xf numFmtId="0" fontId="57" fillId="8" borderId="43" xfId="0" applyFont="1" applyFill="1" applyBorder="1" applyAlignment="1" applyProtection="1">
      <alignment horizontal="center" vertical="center"/>
      <protection hidden="1"/>
    </xf>
    <xf numFmtId="0" fontId="57" fillId="10" borderId="43" xfId="0" applyFont="1" applyFill="1" applyBorder="1" applyAlignment="1" applyProtection="1">
      <alignment horizontal="center" vertical="center"/>
      <protection hidden="1"/>
    </xf>
    <xf numFmtId="0" fontId="37" fillId="0" borderId="0" xfId="0" applyFont="1" applyProtection="1">
      <protection hidden="1"/>
    </xf>
    <xf numFmtId="0" fontId="36" fillId="3" borderId="54" xfId="0" applyFont="1" applyFill="1" applyBorder="1" applyAlignment="1" applyProtection="1">
      <alignment horizontal="center" vertical="center"/>
      <protection hidden="1"/>
    </xf>
    <xf numFmtId="0" fontId="36" fillId="3" borderId="0" xfId="0" applyFont="1" applyFill="1" applyAlignment="1" applyProtection="1">
      <alignment horizontal="center" vertical="center"/>
      <protection hidden="1"/>
    </xf>
    <xf numFmtId="0" fontId="37" fillId="3" borderId="0" xfId="0" applyFont="1" applyFill="1" applyProtection="1">
      <protection hidden="1"/>
    </xf>
    <xf numFmtId="0" fontId="37" fillId="3" borderId="55" xfId="0" applyFont="1" applyFill="1" applyBorder="1" applyProtection="1">
      <protection hidden="1"/>
    </xf>
    <xf numFmtId="0" fontId="37" fillId="3" borderId="54" xfId="0" applyFont="1" applyFill="1" applyBorder="1" applyProtection="1">
      <protection hidden="1"/>
    </xf>
    <xf numFmtId="0" fontId="38" fillId="3" borderId="54" xfId="0" applyFont="1" applyFill="1" applyBorder="1" applyProtection="1">
      <protection hidden="1"/>
    </xf>
    <xf numFmtId="0" fontId="38" fillId="3" borderId="0" xfId="0" applyFont="1" applyFill="1" applyProtection="1">
      <protection hidden="1"/>
    </xf>
    <xf numFmtId="0" fontId="51" fillId="3" borderId="0" xfId="0" applyFont="1" applyFill="1" applyProtection="1">
      <protection hidden="1"/>
    </xf>
    <xf numFmtId="0" fontId="53" fillId="3" borderId="0" xfId="0" applyFont="1" applyFill="1" applyProtection="1">
      <protection hidden="1"/>
    </xf>
    <xf numFmtId="0" fontId="59" fillId="3" borderId="0" xfId="0" applyFont="1" applyFill="1" applyAlignment="1" applyProtection="1">
      <alignment horizontal="center" vertical="center" wrapText="1"/>
      <protection hidden="1"/>
    </xf>
    <xf numFmtId="0" fontId="55" fillId="8" borderId="8" xfId="0" quotePrefix="1" applyFont="1" applyFill="1" applyBorder="1" applyAlignment="1" applyProtection="1">
      <alignment horizontal="center" vertical="center" wrapText="1"/>
      <protection hidden="1"/>
    </xf>
    <xf numFmtId="0" fontId="55" fillId="8" borderId="14" xfId="0" quotePrefix="1" applyFont="1" applyFill="1" applyBorder="1" applyAlignment="1" applyProtection="1">
      <alignment horizontal="center" vertical="center" wrapText="1"/>
      <protection hidden="1"/>
    </xf>
    <xf numFmtId="0" fontId="55" fillId="8" borderId="2" xfId="0" quotePrefix="1" applyFont="1" applyFill="1" applyBorder="1" applyAlignment="1" applyProtection="1">
      <alignment horizontal="center" vertical="center" wrapText="1"/>
      <protection hidden="1"/>
    </xf>
    <xf numFmtId="0" fontId="55" fillId="8" borderId="78" xfId="0" quotePrefix="1" applyFont="1" applyFill="1" applyBorder="1" applyAlignment="1" applyProtection="1">
      <alignment horizontal="center" vertical="center" wrapText="1"/>
      <protection hidden="1"/>
    </xf>
    <xf numFmtId="0" fontId="60" fillId="3" borderId="37" xfId="0" applyFont="1" applyFill="1" applyBorder="1" applyAlignment="1" applyProtection="1">
      <alignment horizontal="center" vertical="center" wrapText="1"/>
      <protection hidden="1"/>
    </xf>
    <xf numFmtId="0" fontId="37" fillId="8" borderId="43" xfId="0" applyFont="1" applyFill="1" applyBorder="1" applyProtection="1">
      <protection hidden="1"/>
    </xf>
    <xf numFmtId="0" fontId="37" fillId="8" borderId="42" xfId="0" applyFont="1" applyFill="1" applyBorder="1" applyProtection="1">
      <protection hidden="1"/>
    </xf>
    <xf numFmtId="0" fontId="37" fillId="8" borderId="61" xfId="0" applyFont="1" applyFill="1" applyBorder="1" applyProtection="1">
      <protection hidden="1"/>
    </xf>
    <xf numFmtId="166" fontId="38" fillId="8" borderId="62" xfId="0" quotePrefix="1" applyNumberFormat="1" applyFont="1" applyFill="1" applyBorder="1" applyAlignment="1" applyProtection="1">
      <alignment horizontal="center" vertical="center"/>
      <protection hidden="1"/>
    </xf>
    <xf numFmtId="0" fontId="36" fillId="0" borderId="45" xfId="0" applyFont="1" applyBorder="1" applyAlignment="1" applyProtection="1">
      <alignment horizontal="left" vertical="center"/>
      <protection hidden="1"/>
    </xf>
    <xf numFmtId="0" fontId="37" fillId="3" borderId="37" xfId="0" applyFont="1" applyFill="1" applyBorder="1" applyProtection="1">
      <protection hidden="1"/>
    </xf>
    <xf numFmtId="0" fontId="56" fillId="8" borderId="43" xfId="0" applyFont="1" applyFill="1" applyBorder="1" applyAlignment="1" applyProtection="1">
      <alignment horizontal="left" vertical="center"/>
      <protection hidden="1"/>
    </xf>
    <xf numFmtId="0" fontId="37" fillId="8" borderId="63" xfId="0" applyFont="1" applyFill="1" applyBorder="1" applyProtection="1">
      <protection hidden="1"/>
    </xf>
    <xf numFmtId="0" fontId="55" fillId="0" borderId="3" xfId="0" applyFont="1" applyBorder="1" applyAlignment="1" applyProtection="1">
      <alignment horizontal="left" vertical="center" indent="2"/>
      <protection hidden="1"/>
    </xf>
    <xf numFmtId="3" fontId="55" fillId="2" borderId="37" xfId="0" applyNumberFormat="1" applyFont="1" applyFill="1" applyBorder="1" applyAlignment="1" applyProtection="1">
      <alignment horizontal="center" vertical="center"/>
      <protection hidden="1"/>
    </xf>
    <xf numFmtId="4" fontId="55" fillId="2" borderId="37" xfId="0" applyNumberFormat="1" applyFont="1" applyFill="1" applyBorder="1" applyAlignment="1" applyProtection="1">
      <alignment horizontal="center" vertical="center"/>
      <protection hidden="1"/>
    </xf>
    <xf numFmtId="0" fontId="60" fillId="0" borderId="3" xfId="0" applyFont="1" applyBorder="1" applyAlignment="1" applyProtection="1">
      <alignment horizontal="left" vertical="center" wrapText="1"/>
      <protection hidden="1"/>
    </xf>
    <xf numFmtId="0" fontId="74" fillId="0" borderId="3" xfId="0" applyFont="1" applyBorder="1" applyAlignment="1" applyProtection="1">
      <alignment horizontal="left" vertical="center" indent="2"/>
      <protection hidden="1"/>
    </xf>
    <xf numFmtId="0" fontId="38" fillId="0" borderId="3" xfId="0" applyFont="1" applyBorder="1" applyAlignment="1" applyProtection="1">
      <alignment horizontal="left" vertical="center" indent="2"/>
      <protection hidden="1"/>
    </xf>
    <xf numFmtId="0" fontId="55" fillId="0" borderId="3" xfId="0" applyFont="1" applyBorder="1" applyAlignment="1" applyProtection="1">
      <alignment horizontal="left" vertical="center"/>
      <protection hidden="1"/>
    </xf>
    <xf numFmtId="0" fontId="61" fillId="3" borderId="37" xfId="0" applyFont="1" applyFill="1" applyBorder="1" applyProtection="1">
      <protection hidden="1"/>
    </xf>
    <xf numFmtId="0" fontId="55" fillId="2" borderId="37" xfId="0" applyFont="1" applyFill="1" applyBorder="1" applyAlignment="1" applyProtection="1">
      <alignment horizontal="center" vertical="center" wrapText="1"/>
      <protection hidden="1"/>
    </xf>
    <xf numFmtId="0" fontId="57" fillId="8" borderId="77" xfId="0" applyFont="1" applyFill="1" applyBorder="1" applyAlignment="1" applyProtection="1">
      <alignment horizontal="center" vertical="center"/>
      <protection hidden="1"/>
    </xf>
    <xf numFmtId="0" fontId="60" fillId="0" borderId="3" xfId="0" applyFont="1" applyBorder="1" applyAlignment="1" applyProtection="1">
      <alignment horizontal="left" vertical="center"/>
      <protection hidden="1"/>
    </xf>
    <xf numFmtId="0" fontId="55" fillId="0" borderId="3" xfId="0" applyFont="1" applyBorder="1" applyAlignment="1" applyProtection="1">
      <alignment horizontal="left" vertical="center" indent="8"/>
      <protection hidden="1"/>
    </xf>
    <xf numFmtId="0" fontId="55" fillId="0" borderId="3" xfId="0" applyFont="1" applyBorder="1" applyAlignment="1" applyProtection="1">
      <alignment horizontal="left" vertical="center" indent="6"/>
      <protection hidden="1"/>
    </xf>
    <xf numFmtId="0" fontId="60" fillId="0" borderId="3" xfId="0" applyFont="1" applyBorder="1" applyAlignment="1" applyProtection="1">
      <alignment vertical="center" wrapText="1"/>
      <protection hidden="1"/>
    </xf>
    <xf numFmtId="0" fontId="60" fillId="3" borderId="37" xfId="0" applyFont="1" applyFill="1" applyBorder="1" applyAlignment="1" applyProtection="1">
      <alignment vertical="center" wrapText="1"/>
      <protection hidden="1"/>
    </xf>
    <xf numFmtId="166" fontId="58" fillId="9" borderId="37" xfId="0" quotePrefix="1" applyNumberFormat="1" applyFont="1" applyFill="1" applyBorder="1" applyAlignment="1" applyProtection="1">
      <alignment horizontal="center" vertical="center"/>
      <protection hidden="1"/>
    </xf>
    <xf numFmtId="0" fontId="50" fillId="0" borderId="3" xfId="0" applyFont="1" applyBorder="1" applyAlignment="1" applyProtection="1">
      <alignment horizontal="left" vertical="center" indent="10"/>
      <protection hidden="1"/>
    </xf>
    <xf numFmtId="0" fontId="60" fillId="0" borderId="46" xfId="0" applyFont="1" applyBorder="1" applyAlignment="1" applyProtection="1">
      <alignment horizontal="left" vertical="center"/>
      <protection hidden="1"/>
    </xf>
    <xf numFmtId="0" fontId="58" fillId="3" borderId="0" xfId="0" applyFont="1" applyFill="1" applyProtection="1">
      <protection hidden="1"/>
    </xf>
    <xf numFmtId="0" fontId="56" fillId="3" borderId="0" xfId="0" applyFont="1" applyFill="1" applyProtection="1">
      <protection hidden="1"/>
    </xf>
    <xf numFmtId="0" fontId="0" fillId="3" borderId="0" xfId="0" applyFill="1" applyProtection="1">
      <protection hidden="1"/>
    </xf>
    <xf numFmtId="166" fontId="38" fillId="3" borderId="54" xfId="0" quotePrefix="1" applyNumberFormat="1" applyFont="1" applyFill="1" applyBorder="1" applyAlignment="1" applyProtection="1">
      <alignment horizontal="center" vertical="center"/>
      <protection hidden="1"/>
    </xf>
    <xf numFmtId="166" fontId="38" fillId="3" borderId="0" xfId="0" quotePrefix="1" applyNumberFormat="1" applyFont="1" applyFill="1" applyAlignment="1" applyProtection="1">
      <alignment horizontal="center" vertical="center"/>
      <protection hidden="1"/>
    </xf>
    <xf numFmtId="0" fontId="60" fillId="0" borderId="1" xfId="0" applyFont="1" applyBorder="1" applyAlignment="1" applyProtection="1">
      <alignment horizontal="left" vertical="center"/>
      <protection hidden="1"/>
    </xf>
    <xf numFmtId="0" fontId="40" fillId="4" borderId="54" xfId="2" applyFont="1" applyFill="1" applyBorder="1" applyAlignment="1" applyProtection="1">
      <alignment horizontal="right"/>
      <protection hidden="1"/>
    </xf>
    <xf numFmtId="0" fontId="40" fillId="4" borderId="0" xfId="2" applyFont="1" applyFill="1" applyAlignment="1" applyProtection="1">
      <alignment horizontal="right"/>
      <protection hidden="1"/>
    </xf>
    <xf numFmtId="0" fontId="40" fillId="4" borderId="0" xfId="2" applyFont="1" applyFill="1" applyAlignment="1" applyProtection="1">
      <alignment horizontal="center"/>
      <protection hidden="1"/>
    </xf>
    <xf numFmtId="0" fontId="37" fillId="3" borderId="55" xfId="0" applyFont="1" applyFill="1" applyBorder="1" applyAlignment="1" applyProtection="1">
      <alignment vertical="center" wrapText="1"/>
      <protection hidden="1"/>
    </xf>
    <xf numFmtId="0" fontId="37" fillId="0" borderId="0" xfId="0" applyFont="1" applyAlignment="1" applyProtection="1">
      <alignment vertical="center" wrapText="1"/>
      <protection hidden="1"/>
    </xf>
    <xf numFmtId="0" fontId="40" fillId="4" borderId="54" xfId="2" applyFont="1" applyFill="1" applyBorder="1" applyProtection="1">
      <protection hidden="1"/>
    </xf>
    <xf numFmtId="0" fontId="40" fillId="4" borderId="0" xfId="2" applyFont="1" applyFill="1" applyProtection="1">
      <protection hidden="1"/>
    </xf>
    <xf numFmtId="0" fontId="40" fillId="4" borderId="0" xfId="2" applyFont="1" applyFill="1" applyAlignment="1" applyProtection="1">
      <alignment horizontal="left"/>
      <protection hidden="1"/>
    </xf>
    <xf numFmtId="0" fontId="39" fillId="3" borderId="0" xfId="0" applyFont="1" applyFill="1" applyProtection="1">
      <protection hidden="1"/>
    </xf>
    <xf numFmtId="0" fontId="37" fillId="3" borderId="56" xfId="0" applyFont="1" applyFill="1" applyBorder="1" applyProtection="1">
      <protection hidden="1"/>
    </xf>
    <xf numFmtId="0" fontId="37" fillId="3" borderId="57" xfId="0" applyFont="1" applyFill="1" applyBorder="1" applyProtection="1">
      <protection hidden="1"/>
    </xf>
    <xf numFmtId="0" fontId="37" fillId="3" borderId="58" xfId="0" applyFont="1" applyFill="1" applyBorder="1" applyProtection="1">
      <protection hidden="1"/>
    </xf>
    <xf numFmtId="0" fontId="37" fillId="0" borderId="0" xfId="0" applyFont="1"/>
    <xf numFmtId="166" fontId="40" fillId="4" borderId="0" xfId="2" applyNumberFormat="1" applyFont="1" applyFill="1" applyAlignment="1" applyProtection="1">
      <alignment horizontal="center"/>
      <protection hidden="1"/>
    </xf>
    <xf numFmtId="0" fontId="65" fillId="0" borderId="59" xfId="0" applyFont="1" applyBorder="1" applyAlignment="1">
      <alignment horizontal="center" vertical="top" wrapText="1"/>
    </xf>
    <xf numFmtId="0" fontId="37" fillId="3" borderId="0" xfId="0" applyFont="1" applyFill="1"/>
    <xf numFmtId="0" fontId="37" fillId="3" borderId="10" xfId="0" applyFont="1" applyFill="1" applyBorder="1"/>
    <xf numFmtId="0" fontId="40" fillId="2" borderId="81" xfId="2" applyFont="1" applyFill="1" applyBorder="1" applyProtection="1">
      <protection locked="0" hidden="1"/>
    </xf>
    <xf numFmtId="0" fontId="76" fillId="3" borderId="0" xfId="0" applyFont="1" applyFill="1" applyAlignment="1">
      <alignment horizontal="center"/>
    </xf>
    <xf numFmtId="0" fontId="76" fillId="0" borderId="0" xfId="0" applyFont="1" applyAlignment="1">
      <alignment horizontal="center"/>
    </xf>
    <xf numFmtId="0" fontId="78" fillId="3" borderId="0" xfId="0" applyFont="1" applyFill="1"/>
    <xf numFmtId="0" fontId="38" fillId="3" borderId="0" xfId="0" applyFont="1" applyFill="1"/>
    <xf numFmtId="0" fontId="78" fillId="0" borderId="0" xfId="0" applyFont="1"/>
    <xf numFmtId="0" fontId="79" fillId="3" borderId="0" xfId="0" applyFont="1" applyFill="1" applyAlignment="1">
      <alignment horizontal="center" vertical="center" wrapText="1"/>
    </xf>
    <xf numFmtId="0" fontId="40" fillId="2" borderId="82" xfId="2" applyFont="1" applyFill="1" applyBorder="1" applyProtection="1">
      <protection locked="0" hidden="1"/>
    </xf>
    <xf numFmtId="0" fontId="77" fillId="3" borderId="0" xfId="0" applyFont="1" applyFill="1" applyAlignment="1">
      <alignment horizontal="center" vertical="center" wrapText="1"/>
    </xf>
    <xf numFmtId="0" fontId="40" fillId="3" borderId="0" xfId="2" applyFont="1" applyFill="1" applyProtection="1">
      <protection locked="0" hidden="1"/>
    </xf>
    <xf numFmtId="0" fontId="40" fillId="2" borderId="1" xfId="2" applyFont="1" applyFill="1" applyBorder="1" applyProtection="1">
      <protection locked="0" hidden="1"/>
    </xf>
    <xf numFmtId="166" fontId="65" fillId="3" borderId="0" xfId="7" quotePrefix="1" applyNumberFormat="1" applyFont="1" applyFill="1" applyProtection="1">
      <protection hidden="1"/>
    </xf>
    <xf numFmtId="0" fontId="16" fillId="3" borderId="54" xfId="0" applyFont="1" applyFill="1" applyBorder="1" applyAlignment="1">
      <alignment horizontal="center" vertical="top"/>
    </xf>
    <xf numFmtId="0" fontId="16" fillId="3" borderId="0" xfId="0" applyFont="1" applyFill="1" applyAlignment="1">
      <alignment horizontal="center" vertical="top"/>
    </xf>
    <xf numFmtId="0" fontId="16" fillId="3" borderId="55" xfId="0" applyFont="1" applyFill="1" applyBorder="1" applyAlignment="1">
      <alignment horizontal="center" vertical="top"/>
    </xf>
    <xf numFmtId="0" fontId="81" fillId="11" borderId="0" xfId="2" applyFont="1" applyFill="1" applyAlignment="1" applyProtection="1">
      <alignment vertical="center"/>
      <protection hidden="1"/>
    </xf>
    <xf numFmtId="0" fontId="82" fillId="11" borderId="0" xfId="2" applyFont="1" applyFill="1" applyAlignment="1" applyProtection="1">
      <alignment horizontal="center" vertical="top" wrapText="1"/>
      <protection hidden="1"/>
    </xf>
    <xf numFmtId="0" fontId="83" fillId="12" borderId="1" xfId="2" applyFont="1" applyFill="1" applyBorder="1" applyAlignment="1" applyProtection="1">
      <alignment horizontal="center" vertical="center"/>
      <protection locked="0" hidden="1"/>
    </xf>
    <xf numFmtId="0" fontId="40" fillId="12" borderId="13" xfId="2" applyFont="1" applyFill="1" applyBorder="1" applyAlignment="1" applyProtection="1">
      <alignment horizontal="center" vertical="center"/>
      <protection locked="0"/>
    </xf>
    <xf numFmtId="166" fontId="84" fillId="12" borderId="20" xfId="7" applyNumberFormat="1" applyFont="1" applyFill="1" applyBorder="1" applyAlignment="1" applyProtection="1">
      <alignment horizontal="center" vertical="center"/>
      <protection hidden="1"/>
    </xf>
    <xf numFmtId="0" fontId="84" fillId="12" borderId="21" xfId="7" applyFont="1" applyFill="1" applyBorder="1" applyAlignment="1" applyProtection="1">
      <alignment horizontal="left" vertical="center"/>
      <protection hidden="1"/>
    </xf>
    <xf numFmtId="0" fontId="85" fillId="12" borderId="22" xfId="2" applyFont="1" applyFill="1" applyBorder="1" applyProtection="1">
      <protection hidden="1"/>
    </xf>
    <xf numFmtId="0" fontId="85" fillId="12" borderId="21" xfId="2" applyFont="1" applyFill="1" applyBorder="1" applyProtection="1">
      <protection hidden="1"/>
    </xf>
    <xf numFmtId="166" fontId="84" fillId="12" borderId="21" xfId="7" applyNumberFormat="1" applyFont="1" applyFill="1" applyBorder="1" applyAlignment="1" applyProtection="1">
      <alignment horizontal="center" vertical="center"/>
      <protection hidden="1"/>
    </xf>
    <xf numFmtId="166" fontId="84" fillId="12" borderId="22" xfId="7" applyNumberFormat="1" applyFont="1" applyFill="1" applyBorder="1" applyAlignment="1" applyProtection="1">
      <alignment horizontal="center" vertical="center"/>
      <protection hidden="1"/>
    </xf>
    <xf numFmtId="0" fontId="44" fillId="3" borderId="0" xfId="2" applyFont="1" applyFill="1" applyAlignment="1" applyProtection="1">
      <alignment vertical="center"/>
      <protection hidden="1"/>
    </xf>
    <xf numFmtId="0" fontId="46" fillId="3" borderId="18" xfId="2" applyFont="1" applyFill="1" applyBorder="1" applyAlignment="1" applyProtection="1">
      <alignment vertical="center"/>
      <protection hidden="1"/>
    </xf>
    <xf numFmtId="0" fontId="60" fillId="3" borderId="1" xfId="0" applyFont="1" applyFill="1" applyBorder="1" applyAlignment="1">
      <alignment horizontal="center" vertical="center"/>
    </xf>
    <xf numFmtId="0" fontId="80" fillId="12" borderId="52" xfId="0" applyFont="1" applyFill="1" applyBorder="1" applyAlignment="1" applyProtection="1">
      <alignment vertical="center"/>
      <protection hidden="1"/>
    </xf>
    <xf numFmtId="0" fontId="80" fillId="12" borderId="6" xfId="0" applyFont="1" applyFill="1" applyBorder="1" applyAlignment="1" applyProtection="1">
      <alignment vertical="center"/>
      <protection hidden="1"/>
    </xf>
    <xf numFmtId="0" fontId="80" fillId="9" borderId="0" xfId="0" applyFont="1" applyFill="1" applyAlignment="1" applyProtection="1">
      <alignment vertical="center"/>
      <protection hidden="1"/>
    </xf>
    <xf numFmtId="0" fontId="57" fillId="13" borderId="42" xfId="0" applyFont="1" applyFill="1" applyBorder="1" applyAlignment="1" applyProtection="1">
      <alignment horizontal="center" vertical="center"/>
      <protection hidden="1"/>
    </xf>
    <xf numFmtId="0" fontId="89" fillId="3" borderId="40" xfId="19" applyFont="1" applyFill="1" applyBorder="1" applyAlignment="1">
      <alignment vertical="center"/>
    </xf>
    <xf numFmtId="0" fontId="89" fillId="3" borderId="70" xfId="19" applyFont="1" applyFill="1" applyBorder="1" applyAlignment="1">
      <alignment vertical="center"/>
    </xf>
    <xf numFmtId="0" fontId="90" fillId="11" borderId="1" xfId="7" applyFont="1" applyFill="1" applyBorder="1" applyAlignment="1" applyProtection="1">
      <alignment horizontal="center" vertical="center" wrapText="1"/>
      <protection hidden="1"/>
    </xf>
    <xf numFmtId="0" fontId="90" fillId="11" borderId="13" xfId="0" applyFont="1" applyFill="1" applyBorder="1" applyAlignment="1">
      <alignment vertical="center"/>
    </xf>
    <xf numFmtId="3" fontId="9" fillId="12" borderId="24" xfId="0" applyNumberFormat="1" applyFont="1" applyFill="1" applyBorder="1" applyAlignment="1" applyProtection="1">
      <alignment horizontal="right" vertical="center" wrapText="1"/>
      <protection locked="0"/>
    </xf>
    <xf numFmtId="168" fontId="9" fillId="12" borderId="24" xfId="1" applyNumberFormat="1" applyFont="1" applyFill="1" applyBorder="1" applyAlignment="1" applyProtection="1">
      <alignment horizontal="right" vertical="center" wrapText="1"/>
      <protection locked="0"/>
    </xf>
    <xf numFmtId="0" fontId="92" fillId="3" borderId="0" xfId="0" applyFont="1" applyFill="1"/>
    <xf numFmtId="0" fontId="38" fillId="3" borderId="0" xfId="0" applyFont="1" applyFill="1" applyAlignment="1">
      <alignment vertical="center" wrapText="1"/>
    </xf>
    <xf numFmtId="0" fontId="55" fillId="12" borderId="81" xfId="2" applyFont="1" applyFill="1" applyBorder="1" applyAlignment="1" applyProtection="1">
      <alignment horizontal="center" vertical="center"/>
      <protection locked="0" hidden="1"/>
    </xf>
    <xf numFmtId="14" fontId="83" fillId="12" borderId="1" xfId="2" applyNumberFormat="1" applyFont="1" applyFill="1" applyBorder="1" applyAlignment="1" applyProtection="1">
      <alignment horizontal="center" vertical="center"/>
      <protection locked="0" hidden="1"/>
    </xf>
    <xf numFmtId="166" fontId="55" fillId="4" borderId="0" xfId="2" applyNumberFormat="1" applyFont="1" applyFill="1" applyAlignment="1" applyProtection="1">
      <alignment horizontal="center" vertical="center"/>
      <protection hidden="1"/>
    </xf>
    <xf numFmtId="0" fontId="40" fillId="12" borderId="13" xfId="2" applyFont="1" applyFill="1" applyBorder="1" applyAlignment="1" applyProtection="1">
      <alignment horizontal="center" vertical="center"/>
      <protection locked="0" hidden="1"/>
    </xf>
    <xf numFmtId="0" fontId="40" fillId="12" borderId="1" xfId="2" applyFont="1" applyFill="1" applyBorder="1" applyAlignment="1" applyProtection="1">
      <alignment horizontal="left" vertical="center"/>
      <protection locked="0"/>
    </xf>
    <xf numFmtId="15" fontId="40" fillId="12" borderId="1" xfId="2" applyNumberFormat="1" applyFont="1" applyFill="1" applyBorder="1" applyAlignment="1" applyProtection="1">
      <alignment horizontal="left" vertical="center"/>
      <protection locked="0"/>
    </xf>
    <xf numFmtId="0" fontId="40" fillId="12" borderId="81" xfId="2" applyFont="1" applyFill="1" applyBorder="1" applyAlignment="1" applyProtection="1">
      <alignment horizontal="center"/>
      <protection locked="0" hidden="1"/>
    </xf>
    <xf numFmtId="0" fontId="40" fillId="12" borderId="82" xfId="2" applyFont="1" applyFill="1" applyBorder="1" applyAlignment="1" applyProtection="1">
      <alignment horizontal="center"/>
      <protection locked="0" hidden="1"/>
    </xf>
    <xf numFmtId="0" fontId="40" fillId="12" borderId="1" xfId="2" applyFont="1" applyFill="1" applyBorder="1" applyAlignment="1" applyProtection="1">
      <alignment horizontal="center"/>
      <protection locked="0" hidden="1"/>
    </xf>
    <xf numFmtId="15" fontId="40" fillId="4" borderId="1" xfId="2" applyNumberFormat="1" applyFont="1" applyFill="1" applyBorder="1" applyAlignment="1" applyProtection="1">
      <alignment horizontal="center" vertical="center"/>
      <protection hidden="1"/>
    </xf>
    <xf numFmtId="3" fontId="10" fillId="12" borderId="23" xfId="0" applyNumberFormat="1" applyFont="1" applyFill="1" applyBorder="1" applyAlignment="1" applyProtection="1">
      <alignment horizontal="right" vertical="center" wrapText="1"/>
      <protection locked="0"/>
    </xf>
    <xf numFmtId="3" fontId="10" fillId="12" borderId="24" xfId="0" applyNumberFormat="1" applyFont="1" applyFill="1" applyBorder="1" applyAlignment="1" applyProtection="1">
      <alignment horizontal="right" vertical="center" wrapText="1"/>
      <protection locked="0"/>
    </xf>
    <xf numFmtId="3" fontId="60" fillId="10" borderId="1" xfId="0" applyNumberFormat="1" applyFont="1" applyFill="1" applyBorder="1" applyAlignment="1" applyProtection="1">
      <alignment horizontal="center" vertical="center"/>
      <protection hidden="1"/>
    </xf>
    <xf numFmtId="0" fontId="55" fillId="0" borderId="3" xfId="0" applyFont="1" applyBorder="1" applyAlignment="1" applyProtection="1">
      <alignment horizontal="left" vertical="center" wrapText="1" indent="2"/>
      <protection hidden="1"/>
    </xf>
    <xf numFmtId="0" fontId="87" fillId="3" borderId="1" xfId="0" applyFont="1" applyFill="1" applyBorder="1" applyAlignment="1">
      <alignment horizontal="center" vertical="center" wrapText="1"/>
    </xf>
    <xf numFmtId="0" fontId="49" fillId="3" borderId="0" xfId="0" quotePrefix="1" applyFont="1" applyFill="1" applyAlignment="1" applyProtection="1">
      <alignment horizontal="center" vertical="center"/>
      <protection hidden="1"/>
    </xf>
    <xf numFmtId="0" fontId="60" fillId="0" borderId="0" xfId="0" applyFont="1" applyAlignment="1" applyProtection="1">
      <alignment horizontal="left" vertical="center"/>
      <protection hidden="1"/>
    </xf>
    <xf numFmtId="0" fontId="50" fillId="3" borderId="0" xfId="0" applyFont="1" applyFill="1" applyProtection="1">
      <protection hidden="1"/>
    </xf>
    <xf numFmtId="15" fontId="55" fillId="4" borderId="1" xfId="2" applyNumberFormat="1" applyFont="1" applyFill="1" applyBorder="1" applyAlignment="1" applyProtection="1">
      <alignment horizontal="center"/>
      <protection hidden="1"/>
    </xf>
    <xf numFmtId="0" fontId="71" fillId="0" borderId="0" xfId="0" applyFont="1" applyAlignment="1">
      <alignment horizontal="center" vertical="center"/>
    </xf>
    <xf numFmtId="0" fontId="39" fillId="8" borderId="37" xfId="0" quotePrefix="1" applyFont="1" applyFill="1" applyBorder="1" applyAlignment="1">
      <alignment horizontal="center" vertical="center"/>
    </xf>
    <xf numFmtId="0" fontId="95" fillId="3" borderId="0" xfId="0" applyFont="1" applyFill="1" applyAlignment="1" applyProtection="1">
      <alignment horizontal="left" vertical="center"/>
      <protection hidden="1"/>
    </xf>
    <xf numFmtId="0" fontId="36" fillId="0" borderId="44" xfId="0" applyFont="1" applyBorder="1" applyAlignment="1" applyProtection="1">
      <alignment horizontal="center" vertical="center"/>
      <protection hidden="1"/>
    </xf>
    <xf numFmtId="3" fontId="10" fillId="0" borderId="24" xfId="15" applyNumberFormat="1" applyFont="1" applyBorder="1" applyAlignment="1" applyProtection="1">
      <alignment horizontal="right" vertical="top" wrapText="1"/>
      <protection hidden="1"/>
    </xf>
    <xf numFmtId="3" fontId="9" fillId="9" borderId="24" xfId="0" applyNumberFormat="1" applyFont="1" applyFill="1" applyBorder="1" applyAlignment="1" applyProtection="1">
      <alignment horizontal="right" vertical="center" wrapText="1"/>
      <protection hidden="1"/>
    </xf>
    <xf numFmtId="3" fontId="10" fillId="9" borderId="24" xfId="0" applyNumberFormat="1" applyFont="1" applyFill="1" applyBorder="1" applyAlignment="1" applyProtection="1">
      <alignment horizontal="right" vertical="center" wrapText="1"/>
      <protection hidden="1"/>
    </xf>
    <xf numFmtId="170" fontId="9" fillId="0" borderId="36" xfId="5" applyNumberFormat="1" applyFont="1" applyFill="1" applyBorder="1" applyAlignment="1" applyProtection="1">
      <alignment horizontal="right" vertical="center" wrapText="1"/>
      <protection hidden="1"/>
    </xf>
    <xf numFmtId="168" fontId="9" fillId="0" borderId="24" xfId="1" applyNumberFormat="1" applyFont="1" applyFill="1" applyBorder="1" applyAlignment="1" applyProtection="1">
      <alignment horizontal="right" vertical="center" wrapText="1"/>
      <protection hidden="1"/>
    </xf>
    <xf numFmtId="170" fontId="9" fillId="0" borderId="24" xfId="5" applyNumberFormat="1" applyFont="1" applyFill="1" applyBorder="1" applyAlignment="1" applyProtection="1">
      <alignment horizontal="right" vertical="center" wrapText="1"/>
      <protection hidden="1"/>
    </xf>
    <xf numFmtId="168" fontId="9" fillId="3" borderId="24" xfId="1" applyNumberFormat="1" applyFont="1" applyFill="1" applyBorder="1" applyAlignment="1" applyProtection="1">
      <alignment horizontal="right" vertical="center" wrapText="1"/>
      <protection hidden="1"/>
    </xf>
    <xf numFmtId="0" fontId="28" fillId="3" borderId="0" xfId="0" applyFont="1" applyFill="1" applyAlignment="1" applyProtection="1">
      <alignment horizontal="right" vertical="center" wrapText="1"/>
      <protection hidden="1"/>
    </xf>
    <xf numFmtId="3" fontId="55" fillId="12" borderId="37" xfId="0" applyNumberFormat="1" applyFont="1" applyFill="1" applyBorder="1" applyAlignment="1" applyProtection="1">
      <alignment horizontal="center" vertical="center"/>
      <protection locked="0"/>
    </xf>
    <xf numFmtId="4" fontId="55" fillId="12" borderId="37" xfId="0" applyNumberFormat="1" applyFont="1" applyFill="1" applyBorder="1" applyAlignment="1" applyProtection="1">
      <alignment horizontal="center" vertical="center"/>
      <protection locked="0"/>
    </xf>
    <xf numFmtId="0" fontId="55" fillId="12" borderId="37" xfId="0" applyFont="1" applyFill="1" applyBorder="1" applyAlignment="1" applyProtection="1">
      <alignment horizontal="center" vertical="center" wrapText="1"/>
      <protection locked="0"/>
    </xf>
    <xf numFmtId="3" fontId="60" fillId="12" borderId="37" xfId="0" applyNumberFormat="1" applyFont="1" applyFill="1" applyBorder="1" applyAlignment="1" applyProtection="1">
      <alignment horizontal="center" vertical="center"/>
      <protection locked="0"/>
    </xf>
    <xf numFmtId="4" fontId="60" fillId="12" borderId="37" xfId="0" applyNumberFormat="1" applyFont="1" applyFill="1" applyBorder="1" applyAlignment="1" applyProtection="1">
      <alignment horizontal="center" vertical="center"/>
      <protection locked="0"/>
    </xf>
    <xf numFmtId="3" fontId="73" fillId="12" borderId="37" xfId="0" applyNumberFormat="1" applyFont="1" applyFill="1" applyBorder="1" applyAlignment="1" applyProtection="1">
      <alignment horizontal="center" vertical="center"/>
      <protection locked="0"/>
    </xf>
    <xf numFmtId="4" fontId="73" fillId="12" borderId="68" xfId="0" applyNumberFormat="1" applyFont="1" applyFill="1" applyBorder="1" applyAlignment="1" applyProtection="1">
      <alignment horizontal="center" vertical="center"/>
      <protection locked="0"/>
    </xf>
    <xf numFmtId="4" fontId="60" fillId="12" borderId="68" xfId="0" applyNumberFormat="1" applyFont="1" applyFill="1" applyBorder="1" applyAlignment="1" applyProtection="1">
      <alignment horizontal="center" vertical="center"/>
      <protection locked="0"/>
    </xf>
    <xf numFmtId="15" fontId="40" fillId="12" borderId="1" xfId="2" applyNumberFormat="1" applyFont="1" applyFill="1" applyBorder="1" applyAlignment="1" applyProtection="1">
      <alignment horizontal="center" vertical="center"/>
      <protection locked="0"/>
    </xf>
    <xf numFmtId="166" fontId="58" fillId="9" borderId="37" xfId="0" quotePrefix="1" applyNumberFormat="1" applyFont="1" applyFill="1" applyBorder="1" applyAlignment="1" applyProtection="1">
      <alignment vertical="top" wrapText="1"/>
      <protection hidden="1"/>
    </xf>
    <xf numFmtId="166" fontId="58" fillId="9" borderId="47" xfId="0" quotePrefix="1" applyNumberFormat="1" applyFont="1" applyFill="1" applyBorder="1" applyAlignment="1" applyProtection="1">
      <alignment vertical="top" wrapText="1"/>
      <protection hidden="1"/>
    </xf>
    <xf numFmtId="166" fontId="63" fillId="9" borderId="47" xfId="0" quotePrefix="1" applyNumberFormat="1" applyFont="1" applyFill="1" applyBorder="1" applyAlignment="1" applyProtection="1">
      <alignment vertical="top" wrapText="1"/>
      <protection hidden="1"/>
    </xf>
    <xf numFmtId="166" fontId="58" fillId="9" borderId="47" xfId="0" quotePrefix="1" applyNumberFormat="1" applyFont="1" applyFill="1" applyBorder="1" applyAlignment="1" applyProtection="1">
      <alignment vertical="center" wrapText="1"/>
      <protection hidden="1"/>
    </xf>
    <xf numFmtId="49" fontId="96" fillId="8" borderId="25" xfId="0" applyNumberFormat="1" applyFont="1" applyFill="1" applyBorder="1" applyAlignment="1">
      <alignment horizontal="center" vertical="center"/>
    </xf>
    <xf numFmtId="0" fontId="21" fillId="8" borderId="25" xfId="0" applyFont="1" applyFill="1" applyBorder="1" applyAlignment="1">
      <alignment horizontal="center" vertical="center"/>
    </xf>
    <xf numFmtId="0" fontId="21" fillId="8" borderId="25" xfId="0" quotePrefix="1" applyFont="1" applyFill="1" applyBorder="1" applyAlignment="1">
      <alignment horizontal="center" vertical="center"/>
    </xf>
    <xf numFmtId="0" fontId="21" fillId="8" borderId="30" xfId="0" quotePrefix="1" applyFont="1" applyFill="1" applyBorder="1" applyAlignment="1">
      <alignment horizontal="center" vertical="center"/>
    </xf>
    <xf numFmtId="0" fontId="9" fillId="8" borderId="75" xfId="7" quotePrefix="1" applyFont="1" applyFill="1" applyBorder="1" applyAlignment="1" applyProtection="1">
      <alignment horizontal="center" vertical="center"/>
      <protection hidden="1"/>
    </xf>
    <xf numFmtId="165" fontId="66" fillId="3" borderId="1" xfId="7" applyNumberFormat="1" applyFont="1" applyFill="1" applyBorder="1" applyAlignment="1" applyProtection="1">
      <alignment vertical="center"/>
      <protection hidden="1"/>
    </xf>
    <xf numFmtId="4" fontId="65" fillId="12" borderId="38" xfId="0" applyNumberFormat="1" applyFont="1" applyFill="1" applyBorder="1" applyAlignment="1" applyProtection="1">
      <alignment horizontal="center" vertical="center"/>
      <protection locked="0"/>
    </xf>
    <xf numFmtId="4" fontId="65" fillId="0" borderId="37" xfId="0" applyNumberFormat="1" applyFont="1" applyBorder="1" applyAlignment="1" applyProtection="1">
      <alignment horizontal="center" vertical="center"/>
      <protection hidden="1"/>
    </xf>
    <xf numFmtId="0" fontId="88" fillId="3" borderId="0" xfId="0" applyFont="1" applyFill="1" applyAlignment="1" applyProtection="1">
      <alignment horizontal="center" vertical="center"/>
      <protection hidden="1"/>
    </xf>
    <xf numFmtId="0" fontId="93" fillId="4" borderId="0" xfId="16" applyFont="1" applyFill="1" applyAlignment="1" applyProtection="1">
      <alignment wrapText="1"/>
      <protection hidden="1"/>
    </xf>
    <xf numFmtId="0" fontId="44" fillId="3" borderId="0" xfId="7" applyFont="1" applyFill="1" applyAlignment="1" applyProtection="1">
      <alignment vertical="center"/>
      <protection hidden="1"/>
    </xf>
    <xf numFmtId="0" fontId="8" fillId="3" borderId="54" xfId="2" applyFont="1" applyFill="1" applyBorder="1" applyAlignment="1" applyProtection="1">
      <alignment horizontal="left"/>
      <protection hidden="1"/>
    </xf>
    <xf numFmtId="0" fontId="8" fillId="3" borderId="56" xfId="2" applyFont="1" applyFill="1" applyBorder="1" applyAlignment="1" applyProtection="1">
      <alignment horizontal="left"/>
      <protection hidden="1"/>
    </xf>
    <xf numFmtId="0" fontId="0" fillId="0" borderId="0" xfId="0" applyAlignment="1">
      <alignment horizontal="left"/>
    </xf>
    <xf numFmtId="171" fontId="83" fillId="12" borderId="1" xfId="2" applyNumberFormat="1" applyFont="1" applyFill="1" applyBorder="1" applyAlignment="1" applyProtection="1">
      <alignment horizontal="center" vertical="center"/>
      <protection locked="0" hidden="1"/>
    </xf>
    <xf numFmtId="166" fontId="99" fillId="4" borderId="0" xfId="2" applyNumberFormat="1" applyFont="1" applyFill="1" applyAlignment="1" applyProtection="1">
      <alignment horizontal="center"/>
      <protection hidden="1"/>
    </xf>
    <xf numFmtId="166" fontId="99" fillId="9" borderId="0" xfId="0" quotePrefix="1" applyNumberFormat="1" applyFont="1" applyFill="1" applyAlignment="1">
      <alignment horizontal="center" vertical="center"/>
    </xf>
    <xf numFmtId="0" fontId="100" fillId="3" borderId="65" xfId="7" applyFont="1" applyFill="1" applyBorder="1" applyAlignment="1" applyProtection="1">
      <alignment horizontal="center"/>
      <protection hidden="1"/>
    </xf>
    <xf numFmtId="0" fontId="100" fillId="3" borderId="65" xfId="7" applyFont="1" applyFill="1" applyBorder="1" applyAlignment="1" applyProtection="1">
      <alignment horizontal="center" vertical="center"/>
      <protection hidden="1"/>
    </xf>
    <xf numFmtId="4" fontId="65" fillId="12" borderId="37" xfId="0" applyNumberFormat="1" applyFont="1" applyFill="1" applyBorder="1" applyAlignment="1" applyProtection="1">
      <alignment horizontal="center" vertical="center"/>
      <protection locked="0"/>
    </xf>
    <xf numFmtId="4" fontId="66" fillId="0" borderId="37" xfId="0" applyNumberFormat="1" applyFont="1" applyBorder="1" applyAlignment="1" applyProtection="1">
      <alignment horizontal="center" vertical="center"/>
      <protection hidden="1"/>
    </xf>
    <xf numFmtId="4" fontId="65" fillId="12" borderId="68" xfId="0" applyNumberFormat="1" applyFont="1" applyFill="1" applyBorder="1" applyAlignment="1" applyProtection="1">
      <alignment horizontal="center" vertical="center" wrapText="1"/>
      <protection locked="0"/>
    </xf>
    <xf numFmtId="4" fontId="65" fillId="12" borderId="37" xfId="0" applyNumberFormat="1" applyFont="1" applyFill="1" applyBorder="1" applyAlignment="1" applyProtection="1">
      <alignment horizontal="center" vertical="center" wrapText="1"/>
      <protection locked="0"/>
    </xf>
    <xf numFmtId="0" fontId="40" fillId="3" borderId="0" xfId="2" applyFont="1" applyFill="1"/>
    <xf numFmtId="0" fontId="101" fillId="3" borderId="54" xfId="2" applyFont="1" applyFill="1" applyBorder="1" applyAlignment="1" applyProtection="1">
      <alignment horizontal="left"/>
      <protection hidden="1"/>
    </xf>
    <xf numFmtId="0" fontId="48" fillId="3" borderId="0" xfId="2" applyFont="1" applyFill="1" applyAlignment="1" applyProtection="1">
      <alignment horizontal="right"/>
      <protection hidden="1"/>
    </xf>
    <xf numFmtId="166" fontId="101" fillId="3" borderId="54" xfId="2" applyNumberFormat="1" applyFont="1" applyFill="1" applyBorder="1" applyAlignment="1" applyProtection="1">
      <alignment horizontal="left"/>
      <protection hidden="1"/>
    </xf>
    <xf numFmtId="169" fontId="10" fillId="12" borderId="26" xfId="1" applyNumberFormat="1" applyFont="1" applyFill="1" applyBorder="1" applyAlignment="1" applyProtection="1">
      <alignment horizontal="right" vertical="center" wrapText="1"/>
      <protection locked="0"/>
    </xf>
    <xf numFmtId="169" fontId="10" fillId="12" borderId="33" xfId="1" applyNumberFormat="1" applyFont="1" applyFill="1" applyBorder="1" applyAlignment="1" applyProtection="1">
      <alignment horizontal="right" vertical="center" wrapText="1"/>
      <protection locked="0"/>
    </xf>
    <xf numFmtId="166" fontId="5" fillId="3" borderId="0" xfId="1" applyNumberFormat="1" applyFont="1" applyFill="1" applyAlignment="1">
      <alignment horizontal="center" vertical="center"/>
    </xf>
    <xf numFmtId="0" fontId="82" fillId="11" borderId="0" xfId="2" applyFont="1" applyFill="1" applyAlignment="1" applyProtection="1">
      <alignment horizontal="center" vertical="top" wrapText="1"/>
      <protection hidden="1"/>
    </xf>
    <xf numFmtId="0" fontId="101" fillId="3" borderId="54" xfId="2" applyFont="1" applyFill="1" applyBorder="1" applyAlignment="1" applyProtection="1">
      <alignment horizontal="left"/>
      <protection hidden="1"/>
    </xf>
    <xf numFmtId="2" fontId="101" fillId="3" borderId="54" xfId="2" applyNumberFormat="1" applyFont="1" applyFill="1" applyBorder="1" applyAlignment="1" applyProtection="1">
      <alignment horizontal="left"/>
      <protection hidden="1"/>
    </xf>
    <xf numFmtId="0" fontId="58" fillId="3" borderId="0" xfId="0" quotePrefix="1" applyFont="1" applyFill="1" applyAlignment="1">
      <alignment horizontal="left" wrapText="1"/>
    </xf>
    <xf numFmtId="0" fontId="58" fillId="3" borderId="0" xfId="0" applyFont="1" applyFill="1" applyAlignment="1">
      <alignment horizontal="left" wrapText="1"/>
    </xf>
    <xf numFmtId="0" fontId="40" fillId="3" borderId="14" xfId="2" applyFont="1" applyFill="1" applyBorder="1" applyAlignment="1" applyProtection="1">
      <alignment horizontal="center"/>
      <protection hidden="1"/>
    </xf>
    <xf numFmtId="0" fontId="40" fillId="3" borderId="15" xfId="2" applyFont="1" applyFill="1" applyBorder="1" applyAlignment="1" applyProtection="1">
      <alignment horizontal="center"/>
      <protection hidden="1"/>
    </xf>
    <xf numFmtId="0" fontId="40" fillId="3" borderId="16" xfId="2" applyFont="1" applyFill="1" applyBorder="1" applyAlignment="1" applyProtection="1">
      <alignment horizontal="center"/>
      <protection hidden="1"/>
    </xf>
    <xf numFmtId="0" fontId="40" fillId="3" borderId="11" xfId="2" applyFont="1" applyFill="1" applyBorder="1" applyAlignment="1" applyProtection="1">
      <alignment horizontal="center"/>
      <protection hidden="1"/>
    </xf>
    <xf numFmtId="0" fontId="40" fillId="3" borderId="10" xfId="2" applyFont="1" applyFill="1" applyBorder="1" applyAlignment="1" applyProtection="1">
      <alignment horizontal="center"/>
      <protection hidden="1"/>
    </xf>
    <xf numFmtId="0" fontId="40" fillId="3" borderId="17" xfId="2" applyFont="1" applyFill="1" applyBorder="1" applyAlignment="1" applyProtection="1">
      <alignment horizontal="center"/>
      <protection hidden="1"/>
    </xf>
    <xf numFmtId="0" fontId="40" fillId="12" borderId="2" xfId="2" applyFont="1" applyFill="1" applyBorder="1" applyAlignment="1" applyProtection="1">
      <alignment horizontal="center" vertical="center"/>
      <protection locked="0"/>
    </xf>
    <xf numFmtId="0" fontId="40" fillId="12" borderId="3" xfId="2" applyFont="1" applyFill="1" applyBorder="1" applyAlignment="1" applyProtection="1">
      <alignment horizontal="center" vertical="center"/>
      <protection locked="0"/>
    </xf>
    <xf numFmtId="0" fontId="40" fillId="12" borderId="4" xfId="2" applyFont="1" applyFill="1" applyBorder="1" applyAlignment="1" applyProtection="1">
      <alignment horizontal="center" vertical="center"/>
      <protection locked="0"/>
    </xf>
    <xf numFmtId="0" fontId="46" fillId="3" borderId="15" xfId="2" applyFont="1" applyFill="1" applyBorder="1" applyAlignment="1" applyProtection="1">
      <alignment horizontal="left" wrapText="1"/>
      <protection hidden="1"/>
    </xf>
    <xf numFmtId="0" fontId="84" fillId="3" borderId="19" xfId="7" applyFont="1" applyFill="1" applyBorder="1" applyAlignment="1" applyProtection="1">
      <alignment horizontal="center" vertical="center" wrapText="1"/>
      <protection hidden="1"/>
    </xf>
    <xf numFmtId="0" fontId="40" fillId="3" borderId="0" xfId="7" applyFont="1" applyFill="1" applyAlignment="1" applyProtection="1">
      <alignment horizontal="left" vertical="top" wrapText="1"/>
      <protection hidden="1"/>
    </xf>
    <xf numFmtId="0" fontId="44" fillId="3" borderId="7" xfId="2" applyFont="1" applyFill="1" applyBorder="1" applyAlignment="1" applyProtection="1">
      <alignment horizontal="left" vertical="center" indent="5"/>
      <protection hidden="1"/>
    </xf>
    <xf numFmtId="0" fontId="40" fillId="3" borderId="0" xfId="2" applyFont="1" applyFill="1" applyAlignment="1" applyProtection="1">
      <alignment horizontal="left" vertical="justify" wrapText="1"/>
      <protection hidden="1"/>
    </xf>
    <xf numFmtId="0" fontId="40" fillId="3" borderId="0" xfId="2" applyFont="1" applyFill="1" applyAlignment="1" applyProtection="1">
      <alignment horizontal="left" vertical="top" wrapText="1"/>
      <protection hidden="1"/>
    </xf>
    <xf numFmtId="0" fontId="40" fillId="3" borderId="0" xfId="2" applyFont="1" applyFill="1" applyAlignment="1" applyProtection="1">
      <alignment horizontal="left" vertical="justify"/>
      <protection hidden="1"/>
    </xf>
    <xf numFmtId="166" fontId="40" fillId="12" borderId="20" xfId="7" applyNumberFormat="1" applyFont="1" applyFill="1" applyBorder="1" applyAlignment="1" applyProtection="1">
      <alignment horizontal="center" vertical="center"/>
      <protection locked="0" hidden="1"/>
    </xf>
    <xf numFmtId="166" fontId="40" fillId="12" borderId="21" xfId="7" applyNumberFormat="1" applyFont="1" applyFill="1" applyBorder="1" applyAlignment="1" applyProtection="1">
      <alignment horizontal="center" vertical="center"/>
      <protection locked="0" hidden="1"/>
    </xf>
    <xf numFmtId="166" fontId="40" fillId="12" borderId="22" xfId="7" applyNumberFormat="1" applyFont="1" applyFill="1" applyBorder="1" applyAlignment="1" applyProtection="1">
      <alignment horizontal="center" vertical="center"/>
      <protection locked="0" hidden="1"/>
    </xf>
    <xf numFmtId="0" fontId="44" fillId="3" borderId="6" xfId="2" applyFont="1" applyFill="1" applyBorder="1" applyAlignment="1" applyProtection="1">
      <alignment horizontal="left" vertical="top"/>
      <protection hidden="1"/>
    </xf>
    <xf numFmtId="167" fontId="86" fillId="12" borderId="83" xfId="0" applyNumberFormat="1" applyFont="1" applyFill="1" applyBorder="1" applyAlignment="1" applyProtection="1">
      <alignment horizontal="center" vertical="center" wrapText="1"/>
      <protection hidden="1"/>
    </xf>
    <xf numFmtId="167" fontId="86" fillId="12" borderId="84" xfId="0" applyNumberFormat="1" applyFont="1" applyFill="1" applyBorder="1" applyAlignment="1" applyProtection="1">
      <alignment horizontal="center" vertical="center" wrapText="1"/>
      <protection hidden="1"/>
    </xf>
    <xf numFmtId="0" fontId="40" fillId="12" borderId="20" xfId="2" applyFont="1" applyFill="1" applyBorder="1" applyAlignment="1" applyProtection="1">
      <alignment horizontal="center" vertical="center"/>
      <protection locked="0" hidden="1"/>
    </xf>
    <xf numFmtId="0" fontId="40" fillId="12" borderId="21" xfId="2" applyFont="1" applyFill="1" applyBorder="1" applyAlignment="1" applyProtection="1">
      <alignment horizontal="center" vertical="center"/>
      <protection locked="0" hidden="1"/>
    </xf>
    <xf numFmtId="0" fontId="40" fillId="12" borderId="22" xfId="2" applyFont="1" applyFill="1" applyBorder="1" applyAlignment="1" applyProtection="1">
      <alignment horizontal="center" vertical="center"/>
      <protection locked="0" hidden="1"/>
    </xf>
    <xf numFmtId="0" fontId="44" fillId="3" borderId="6" xfId="2" applyFont="1" applyFill="1" applyBorder="1" applyAlignment="1" applyProtection="1">
      <alignment horizontal="left" vertical="center"/>
      <protection hidden="1"/>
    </xf>
    <xf numFmtId="0" fontId="45" fillId="3" borderId="0" xfId="2" applyFont="1" applyFill="1" applyAlignment="1" applyProtection="1">
      <alignment horizontal="right" indent="3"/>
      <protection hidden="1"/>
    </xf>
    <xf numFmtId="0" fontId="44" fillId="3" borderId="0" xfId="2" applyFont="1" applyFill="1" applyAlignment="1" applyProtection="1">
      <alignment horizontal="left" vertical="top" indent="2"/>
      <protection hidden="1"/>
    </xf>
    <xf numFmtId="0" fontId="86" fillId="12" borderId="73" xfId="0" applyFont="1" applyFill="1" applyBorder="1" applyAlignment="1" applyProtection="1">
      <alignment horizontal="center" vertical="center"/>
      <protection hidden="1"/>
    </xf>
    <xf numFmtId="0" fontId="86" fillId="12" borderId="71" xfId="0" applyFont="1" applyFill="1" applyBorder="1" applyAlignment="1" applyProtection="1">
      <alignment horizontal="center" vertical="center"/>
      <protection hidden="1"/>
    </xf>
    <xf numFmtId="0" fontId="86" fillId="12" borderId="72" xfId="0" applyFont="1" applyFill="1" applyBorder="1" applyAlignment="1" applyProtection="1">
      <alignment horizontal="center" vertical="center"/>
      <protection hidden="1"/>
    </xf>
    <xf numFmtId="0" fontId="40" fillId="4" borderId="2" xfId="2" applyFont="1" applyFill="1" applyBorder="1" applyAlignment="1" applyProtection="1">
      <alignment horizontal="center"/>
      <protection hidden="1"/>
    </xf>
    <xf numFmtId="0" fontId="40" fillId="4" borderId="4" xfId="2" applyFont="1" applyFill="1" applyBorder="1" applyAlignment="1" applyProtection="1">
      <alignment horizontal="center"/>
      <protection hidden="1"/>
    </xf>
    <xf numFmtId="0" fontId="40" fillId="12" borderId="2" xfId="2" applyFont="1" applyFill="1" applyBorder="1" applyAlignment="1" applyProtection="1">
      <alignment horizontal="left" vertical="center"/>
      <protection locked="0"/>
    </xf>
    <xf numFmtId="0" fontId="40" fillId="12" borderId="4" xfId="2" applyFont="1" applyFill="1" applyBorder="1" applyAlignment="1" applyProtection="1">
      <alignment horizontal="left" vertical="center"/>
      <protection locked="0"/>
    </xf>
    <xf numFmtId="166" fontId="58" fillId="9" borderId="47" xfId="0" quotePrefix="1" applyNumberFormat="1" applyFont="1" applyFill="1" applyBorder="1" applyAlignment="1" applyProtection="1">
      <alignment horizontal="center" vertical="center" wrapText="1"/>
      <protection hidden="1"/>
    </xf>
    <xf numFmtId="166" fontId="58" fillId="9" borderId="64" xfId="0" quotePrefix="1" applyNumberFormat="1" applyFont="1" applyFill="1" applyBorder="1" applyAlignment="1" applyProtection="1">
      <alignment horizontal="center" vertical="center" wrapText="1"/>
      <protection hidden="1"/>
    </xf>
    <xf numFmtId="166" fontId="58" fillId="9" borderId="48" xfId="0" quotePrefix="1" applyNumberFormat="1" applyFont="1" applyFill="1" applyBorder="1" applyAlignment="1" applyProtection="1">
      <alignment horizontal="center" vertical="center" wrapText="1"/>
      <protection hidden="1"/>
    </xf>
    <xf numFmtId="166" fontId="58" fillId="9" borderId="37" xfId="0" quotePrefix="1" applyNumberFormat="1" applyFont="1" applyFill="1" applyBorder="1" applyAlignment="1" applyProtection="1">
      <alignment horizontal="center" vertical="top" wrapText="1"/>
      <protection hidden="1"/>
    </xf>
    <xf numFmtId="166" fontId="58" fillId="9" borderId="47" xfId="0" quotePrefix="1" applyNumberFormat="1" applyFont="1" applyFill="1" applyBorder="1" applyAlignment="1" applyProtection="1">
      <alignment horizontal="center" vertical="top" wrapText="1"/>
      <protection hidden="1"/>
    </xf>
    <xf numFmtId="166" fontId="58" fillId="9" borderId="64" xfId="0" quotePrefix="1" applyNumberFormat="1" applyFont="1" applyFill="1" applyBorder="1" applyAlignment="1" applyProtection="1">
      <alignment horizontal="center" vertical="top" wrapText="1"/>
      <protection hidden="1"/>
    </xf>
    <xf numFmtId="166" fontId="58" fillId="9" borderId="48" xfId="0" quotePrefix="1" applyNumberFormat="1" applyFont="1" applyFill="1" applyBorder="1" applyAlignment="1" applyProtection="1">
      <alignment horizontal="center" vertical="top" wrapText="1"/>
      <protection hidden="1"/>
    </xf>
    <xf numFmtId="166" fontId="63" fillId="9" borderId="47" xfId="0" quotePrefix="1" applyNumberFormat="1" applyFont="1" applyFill="1" applyBorder="1" applyAlignment="1" applyProtection="1">
      <alignment horizontal="center" vertical="top" wrapText="1"/>
      <protection hidden="1"/>
    </xf>
    <xf numFmtId="166" fontId="63" fillId="9" borderId="64" xfId="0" quotePrefix="1" applyNumberFormat="1" applyFont="1" applyFill="1" applyBorder="1" applyAlignment="1" applyProtection="1">
      <alignment horizontal="center" vertical="top" wrapText="1"/>
      <protection hidden="1"/>
    </xf>
    <xf numFmtId="166" fontId="63" fillId="9" borderId="48" xfId="0" quotePrefix="1" applyNumberFormat="1" applyFont="1" applyFill="1" applyBorder="1" applyAlignment="1" applyProtection="1">
      <alignment horizontal="center" vertical="top" wrapText="1"/>
      <protection hidden="1"/>
    </xf>
    <xf numFmtId="0" fontId="94" fillId="9" borderId="2" xfId="0" applyFont="1" applyFill="1" applyBorder="1" applyAlignment="1" applyProtection="1">
      <alignment horizontal="left" vertical="center"/>
      <protection hidden="1"/>
    </xf>
    <xf numFmtId="0" fontId="94" fillId="9" borderId="4" xfId="0" applyFont="1" applyFill="1" applyBorder="1" applyAlignment="1" applyProtection="1">
      <alignment horizontal="left" vertical="center"/>
      <protection hidden="1"/>
    </xf>
    <xf numFmtId="0" fontId="38" fillId="12" borderId="1" xfId="0" applyFont="1" applyFill="1" applyBorder="1" applyAlignment="1" applyProtection="1">
      <alignment horizontal="center" vertical="center" wrapText="1"/>
      <protection locked="0"/>
    </xf>
    <xf numFmtId="0" fontId="38" fillId="12" borderId="1" xfId="0" applyFont="1" applyFill="1" applyBorder="1" applyAlignment="1" applyProtection="1">
      <alignment horizontal="center" vertical="center"/>
      <protection locked="0"/>
    </xf>
    <xf numFmtId="0" fontId="86" fillId="12" borderId="52" xfId="0" applyFont="1" applyFill="1" applyBorder="1" applyAlignment="1" applyProtection="1">
      <alignment horizontal="center" vertical="center"/>
      <protection hidden="1"/>
    </xf>
    <xf numFmtId="0" fontId="86" fillId="12" borderId="6" xfId="0" applyFont="1" applyFill="1" applyBorder="1" applyAlignment="1" applyProtection="1">
      <alignment horizontal="center" vertical="center"/>
      <protection hidden="1"/>
    </xf>
    <xf numFmtId="0" fontId="98" fillId="4" borderId="11" xfId="16" applyFont="1" applyFill="1" applyBorder="1" applyAlignment="1" applyProtection="1">
      <alignment horizontal="left" wrapText="1"/>
      <protection hidden="1"/>
    </xf>
    <xf numFmtId="0" fontId="98" fillId="4" borderId="17" xfId="16" applyFont="1" applyFill="1" applyBorder="1" applyAlignment="1" applyProtection="1">
      <alignment horizontal="left" wrapText="1"/>
      <protection hidden="1"/>
    </xf>
    <xf numFmtId="0" fontId="93" fillId="4" borderId="2" xfId="16" applyFont="1" applyFill="1" applyBorder="1" applyAlignment="1" applyProtection="1">
      <alignment horizontal="center" wrapText="1"/>
      <protection hidden="1"/>
    </xf>
    <xf numFmtId="0" fontId="93" fillId="4" borderId="4" xfId="16" applyFont="1" applyFill="1" applyBorder="1" applyAlignment="1" applyProtection="1">
      <alignment horizontal="center" wrapText="1"/>
      <protection hidden="1"/>
    </xf>
    <xf numFmtId="0" fontId="98" fillId="4" borderId="14" xfId="16" applyFont="1" applyFill="1" applyBorder="1" applyAlignment="1" applyProtection="1">
      <alignment horizontal="left" wrapText="1"/>
      <protection hidden="1"/>
    </xf>
    <xf numFmtId="0" fontId="98" fillId="4" borderId="16" xfId="16" applyFont="1" applyFill="1" applyBorder="1" applyAlignment="1" applyProtection="1">
      <alignment horizontal="left" wrapText="1"/>
      <protection hidden="1"/>
    </xf>
    <xf numFmtId="0" fontId="98" fillId="4" borderId="85" xfId="16" applyFont="1" applyFill="1" applyBorder="1" applyAlignment="1" applyProtection="1">
      <alignment horizontal="left" wrapText="1"/>
      <protection hidden="1"/>
    </xf>
    <xf numFmtId="0" fontId="98" fillId="4" borderId="7" xfId="16" applyFont="1" applyFill="1" applyBorder="1" applyAlignment="1" applyProtection="1">
      <alignment horizontal="left" wrapText="1"/>
      <protection hidden="1"/>
    </xf>
    <xf numFmtId="0" fontId="65" fillId="3" borderId="51" xfId="7" applyFont="1" applyFill="1" applyBorder="1" applyAlignment="1" applyProtection="1">
      <alignment horizontal="center" vertical="top" wrapText="1"/>
      <protection hidden="1"/>
    </xf>
    <xf numFmtId="165" fontId="66" fillId="3" borderId="44" xfId="7" applyNumberFormat="1" applyFont="1" applyFill="1" applyBorder="1" applyAlignment="1" applyProtection="1">
      <alignment horizontal="left" vertical="center"/>
      <protection hidden="1"/>
    </xf>
    <xf numFmtId="165" fontId="66" fillId="3" borderId="38" xfId="7" applyNumberFormat="1" applyFont="1" applyFill="1" applyBorder="1" applyAlignment="1" applyProtection="1">
      <alignment horizontal="left" vertical="center"/>
      <protection hidden="1"/>
    </xf>
    <xf numFmtId="0" fontId="65" fillId="0" borderId="66" xfId="0" applyFont="1" applyBorder="1" applyAlignment="1">
      <alignment horizontal="center" vertical="top" wrapText="1"/>
    </xf>
    <xf numFmtId="0" fontId="65" fillId="0" borderId="67" xfId="0" applyFont="1" applyBorder="1" applyAlignment="1">
      <alignment horizontal="center" vertical="top" wrapText="1"/>
    </xf>
    <xf numFmtId="0" fontId="65" fillId="0" borderId="41" xfId="0" applyFont="1" applyBorder="1" applyAlignment="1">
      <alignment horizontal="center" vertical="top" wrapText="1"/>
    </xf>
    <xf numFmtId="166" fontId="66" fillId="3" borderId="44" xfId="7" applyNumberFormat="1" applyFont="1" applyFill="1" applyBorder="1" applyAlignment="1" applyProtection="1">
      <alignment horizontal="left" vertical="center" wrapText="1"/>
      <protection hidden="1"/>
    </xf>
    <xf numFmtId="166" fontId="66" fillId="3" borderId="38" xfId="7" applyNumberFormat="1" applyFont="1" applyFill="1" applyBorder="1" applyAlignment="1" applyProtection="1">
      <alignment horizontal="left" vertical="center" wrapText="1"/>
      <protection hidden="1"/>
    </xf>
    <xf numFmtId="166" fontId="65" fillId="8" borderId="74" xfId="7" quotePrefix="1" applyNumberFormat="1" applyFont="1" applyFill="1" applyBorder="1" applyAlignment="1" applyProtection="1">
      <alignment horizontal="center" vertical="center"/>
      <protection hidden="1"/>
    </xf>
    <xf numFmtId="165" fontId="65" fillId="3" borderId="51" xfId="7" applyNumberFormat="1" applyFont="1" applyFill="1" applyBorder="1" applyAlignment="1" applyProtection="1">
      <alignment horizontal="center" vertical="top" wrapText="1"/>
      <protection hidden="1"/>
    </xf>
    <xf numFmtId="2" fontId="65" fillId="3" borderId="79" xfId="7" applyNumberFormat="1" applyFont="1" applyFill="1" applyBorder="1" applyAlignment="1" applyProtection="1">
      <alignment horizontal="center"/>
      <protection hidden="1"/>
    </xf>
    <xf numFmtId="2" fontId="65" fillId="3" borderId="80" xfId="7" applyNumberFormat="1" applyFont="1" applyFill="1" applyBorder="1" applyAlignment="1" applyProtection="1">
      <alignment horizontal="center"/>
      <protection hidden="1"/>
    </xf>
    <xf numFmtId="0" fontId="65" fillId="3" borderId="66" xfId="7" applyFont="1" applyFill="1" applyBorder="1" applyAlignment="1" applyProtection="1">
      <alignment horizontal="center" vertical="top" wrapText="1"/>
      <protection hidden="1"/>
    </xf>
    <xf numFmtId="0" fontId="65" fillId="3" borderId="67" xfId="7" applyFont="1" applyFill="1" applyBorder="1" applyAlignment="1" applyProtection="1">
      <alignment horizontal="center" vertical="top" wrapText="1"/>
      <protection hidden="1"/>
    </xf>
    <xf numFmtId="0" fontId="65" fillId="3" borderId="41" xfId="7" applyFont="1" applyFill="1" applyBorder="1" applyAlignment="1" applyProtection="1">
      <alignment horizontal="center" vertical="top" wrapText="1"/>
      <protection hidden="1"/>
    </xf>
    <xf numFmtId="166" fontId="66" fillId="3" borderId="44" xfId="7" applyNumberFormat="1" applyFont="1" applyFill="1" applyBorder="1" applyAlignment="1" applyProtection="1">
      <alignment horizontal="left" vertical="center"/>
      <protection hidden="1"/>
    </xf>
    <xf numFmtId="166" fontId="66" fillId="3" borderId="38" xfId="7" applyNumberFormat="1" applyFont="1" applyFill="1" applyBorder="1" applyAlignment="1" applyProtection="1">
      <alignment horizontal="left" vertical="center"/>
      <protection hidden="1"/>
    </xf>
    <xf numFmtId="0" fontId="13" fillId="5" borderId="20" xfId="0" applyFont="1" applyFill="1" applyBorder="1" applyAlignment="1">
      <alignment horizontal="left" vertical="center" wrapText="1"/>
    </xf>
    <xf numFmtId="0" fontId="13" fillId="5" borderId="21" xfId="0" applyFont="1" applyFill="1" applyBorder="1" applyAlignment="1">
      <alignment horizontal="left" vertical="center" wrapText="1"/>
    </xf>
    <xf numFmtId="0" fontId="13" fillId="5" borderId="22" xfId="0" applyFont="1" applyFill="1" applyBorder="1" applyAlignment="1">
      <alignment horizontal="left" vertical="center" wrapText="1"/>
    </xf>
    <xf numFmtId="0" fontId="27" fillId="5" borderId="20" xfId="0" applyFont="1" applyFill="1" applyBorder="1" applyAlignment="1">
      <alignment horizontal="left" vertical="center" wrapText="1" indent="3"/>
    </xf>
    <xf numFmtId="0" fontId="27" fillId="5" borderId="21" xfId="0" applyFont="1" applyFill="1" applyBorder="1" applyAlignment="1">
      <alignment horizontal="left" vertical="center" wrapText="1" indent="3"/>
    </xf>
    <xf numFmtId="0" fontId="27" fillId="5" borderId="22" xfId="0" applyFont="1" applyFill="1" applyBorder="1" applyAlignment="1">
      <alignment horizontal="left" vertical="center" wrapText="1" indent="3"/>
    </xf>
    <xf numFmtId="0" fontId="71" fillId="3" borderId="52" xfId="0" applyFont="1" applyFill="1" applyBorder="1" applyAlignment="1">
      <alignment horizontal="center" vertical="center"/>
    </xf>
    <xf numFmtId="0" fontId="0" fillId="3" borderId="0" xfId="0" applyFill="1" applyAlignment="1">
      <alignment horizontal="center" vertical="center" wrapText="1"/>
    </xf>
    <xf numFmtId="0" fontId="91" fillId="5" borderId="20" xfId="0" applyFont="1" applyFill="1" applyBorder="1" applyAlignment="1">
      <alignment horizontal="left" vertical="center" wrapText="1" indent="2"/>
    </xf>
    <xf numFmtId="0" fontId="91" fillId="5" borderId="21" xfId="0" applyFont="1" applyFill="1" applyBorder="1" applyAlignment="1">
      <alignment horizontal="left" vertical="center" wrapText="1" indent="2"/>
    </xf>
    <xf numFmtId="0" fontId="91" fillId="5" borderId="22" xfId="0" applyFont="1" applyFill="1" applyBorder="1" applyAlignment="1">
      <alignment horizontal="left" vertical="center" wrapText="1" indent="2"/>
    </xf>
  </cellXfs>
  <cellStyles count="20">
    <cellStyle name="Címsor 2" xfId="4" xr:uid="{BE2504AC-65DF-422E-B690-DEB9612FECB1}"/>
    <cellStyle name="Comma" xfId="1" builtinId="3"/>
    <cellStyle name="Comma 2" xfId="3" xr:uid="{53F11C68-2115-4F82-8473-1E6B9EAB1373}"/>
    <cellStyle name="Comma 6" xfId="6" xr:uid="{BFFB710B-CC14-4200-979C-8B8E8E036D59}"/>
    <cellStyle name="H2" xfId="16" xr:uid="{E8D7E084-945F-49C2-8B18-251E580D6DBC}"/>
    <cellStyle name="H3" xfId="18" xr:uid="{E834A5DE-6262-4457-ACE2-AFC9CEA74AC4}"/>
    <cellStyle name="H4" xfId="17" xr:uid="{6FD7072D-8465-49FB-B7D5-257255064875}"/>
    <cellStyle name="H5" xfId="14" xr:uid="{DEA9A637-E327-4093-85D3-EEE039A0DE53}"/>
    <cellStyle name="Hyperlink" xfId="19" builtinId="8"/>
    <cellStyle name="Normal" xfId="0" builtinId="0"/>
    <cellStyle name="Normal 2" xfId="2" xr:uid="{743C558D-359D-4D5F-80DC-07C64EBB1587}"/>
    <cellStyle name="Normal 2 2 3" xfId="13" xr:uid="{5CCA6CB6-34A8-4EE3-97BF-B85C85DDEE96}"/>
    <cellStyle name="Normal 3 2" xfId="9" xr:uid="{F725C740-FED1-43C5-BA6B-8679DDE370E4}"/>
    <cellStyle name="Normal 8 2" xfId="10" xr:uid="{C1D7C107-F9A3-43E9-95D8-A6F4C9FB3700}"/>
    <cellStyle name="Normal 8 3" xfId="7" xr:uid="{67E6A6F6-CEDE-495C-956E-CA148A116775}"/>
    <cellStyle name="Percent" xfId="5" builtinId="5"/>
    <cellStyle name="Percent 2" xfId="8" xr:uid="{6D7C0510-D36B-4475-8CB3-CF682EEAFB63}"/>
    <cellStyle name="showExposure" xfId="11" xr:uid="{EDB51E04-55B2-4FD0-A875-F624D1F3790A}"/>
    <cellStyle name="Standard 3" xfId="15" xr:uid="{6C90E0D0-A74D-44B6-B9AF-AD7B21DEC8E4}"/>
    <cellStyle name="Standard_20100129_1559 Jentsch_COREP ON 20100129 COREP preliminary proposal_CR SA 2" xfId="12" xr:uid="{DC52EE0B-4B76-4887-8CDF-C336128A239F}"/>
  </cellStyles>
  <dxfs count="31">
    <dxf>
      <font>
        <b/>
        <i val="0"/>
        <color rgb="FFFF0000"/>
      </font>
    </dxf>
    <dxf>
      <font>
        <b/>
        <i val="0"/>
        <color rgb="FFFF0000"/>
      </font>
    </dxf>
    <dxf>
      <font>
        <b/>
        <i val="0"/>
        <color rgb="FFFF0000"/>
      </font>
    </dxf>
    <dxf>
      <fill>
        <patternFill>
          <bgColor indexed="10"/>
        </patternFill>
      </fill>
    </dxf>
    <dxf>
      <font>
        <b/>
        <i val="0"/>
        <u/>
        <color rgb="FF9C0006"/>
      </font>
      <fill>
        <patternFill patternType="solid">
          <bgColor theme="0" tint="-4.9989318521683403E-2"/>
        </patternFill>
      </fill>
      <border>
        <left/>
        <right/>
        <top/>
        <bottom/>
      </border>
    </dxf>
    <dxf>
      <font>
        <b/>
        <i val="0"/>
        <u/>
        <color rgb="FF9C0006"/>
      </font>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ont>
        <b/>
        <i val="0"/>
        <u/>
        <color rgb="FFC00000"/>
      </font>
      <fill>
        <patternFill patternType="solid">
          <bgColor theme="0" tint="-4.9989318521683403E-2"/>
        </patternFill>
      </fill>
      <border>
        <left style="thin">
          <color rgb="FF000000"/>
        </left>
        <right style="thin">
          <color rgb="FF000000"/>
        </right>
        <top style="thin">
          <color rgb="FF000000"/>
        </top>
        <bottom style="thin">
          <color rgb="FF000000"/>
        </bottom>
      </border>
    </dxf>
    <dxf>
      <font>
        <b/>
        <i val="0"/>
        <color rgb="FFC00000"/>
      </font>
      <fill>
        <patternFill patternType="solid">
          <bgColor theme="0" tint="-4.9989318521683403E-2"/>
        </patternFill>
      </fill>
      <border>
        <left style="thin">
          <color rgb="FF000000"/>
        </left>
        <right style="thin">
          <color rgb="FF000000"/>
        </right>
        <top style="thin">
          <color rgb="FF000000"/>
        </top>
        <bottom style="thin">
          <color rgb="FF000000"/>
        </bottom>
      </border>
    </dxf>
    <dxf>
      <font>
        <color rgb="FF006100"/>
      </font>
      <fill>
        <patternFill>
          <bgColor rgb="FFC6EFCE"/>
        </patternFill>
      </fill>
    </dxf>
    <dxf>
      <font>
        <color rgb="FF9C0006"/>
      </font>
      <fill>
        <patternFill>
          <bgColor rgb="FFFFC7CE"/>
        </patternFill>
      </fill>
    </dxf>
    <dxf>
      <font>
        <b/>
        <i val="0"/>
        <u/>
        <color rgb="FFC00000"/>
      </font>
      <fill>
        <patternFill patternType="solid">
          <bgColor theme="0" tint="-4.9989318521683403E-2"/>
        </patternFill>
      </fill>
      <border>
        <left style="thin">
          <color rgb="FF000000"/>
        </left>
        <right style="thin">
          <color rgb="FF000000"/>
        </right>
        <top style="thin">
          <color rgb="FF000000"/>
        </top>
        <bottom style="thin">
          <color rgb="FF000000"/>
        </bottom>
      </border>
    </dxf>
    <dxf>
      <font>
        <b/>
        <i val="0"/>
        <color rgb="FFC00000"/>
      </font>
      <fill>
        <patternFill patternType="solid">
          <bgColor theme="0" tint="-4.9989318521683403E-2"/>
        </patternFill>
      </fill>
      <border>
        <left style="thin">
          <color rgb="FF000000"/>
        </left>
        <right style="thin">
          <color rgb="FF000000"/>
        </right>
        <top style="thin">
          <color rgb="FF000000"/>
        </top>
        <bottom style="thin">
          <color rgb="FF000000"/>
        </bottom>
      </border>
    </dxf>
    <dxf>
      <font>
        <color rgb="FFFF0000"/>
      </font>
    </dxf>
    <dxf>
      <font>
        <b/>
        <i val="0"/>
        <color theme="0"/>
      </font>
      <fill>
        <patternFill patternType="solid">
          <bgColor rgb="FFC00000"/>
        </patternFill>
      </fill>
    </dxf>
    <dxf>
      <font>
        <b/>
        <i val="0"/>
        <color theme="0"/>
      </font>
      <fill>
        <patternFill patternType="solid">
          <bgColor rgb="FF00B050"/>
        </patternFill>
      </fill>
    </dxf>
    <dxf>
      <font>
        <b/>
        <i val="0"/>
        <color theme="0"/>
      </font>
      <fill>
        <patternFill patternType="solid">
          <bgColor rgb="FFC00000"/>
        </patternFill>
      </fill>
    </dxf>
    <dxf>
      <font>
        <b/>
        <i val="0"/>
        <color theme="0"/>
      </font>
      <fill>
        <patternFill patternType="solid">
          <bgColor rgb="FF00B050"/>
        </patternFill>
      </fill>
    </dxf>
    <dxf>
      <font>
        <b/>
        <i val="0"/>
        <color theme="0"/>
      </font>
      <fill>
        <patternFill patternType="solid">
          <bgColor rgb="FFC00000"/>
        </patternFill>
      </fill>
    </dxf>
    <dxf>
      <font>
        <b/>
        <i val="0"/>
        <color theme="0"/>
      </font>
      <fill>
        <patternFill patternType="solid">
          <bgColor rgb="FF00B050"/>
        </patternFill>
      </fill>
    </dxf>
    <dxf>
      <font>
        <b/>
        <i val="0"/>
        <color theme="0"/>
      </font>
      <fill>
        <patternFill patternType="solid">
          <bgColor rgb="FFC00000"/>
        </patternFill>
      </fill>
    </dxf>
    <dxf>
      <font>
        <b/>
        <i val="0"/>
        <color theme="0"/>
      </font>
      <fill>
        <patternFill patternType="solid">
          <bgColor rgb="FF00B050"/>
        </patternFill>
      </fill>
    </dxf>
    <dxf>
      <font>
        <b/>
        <i val="0"/>
        <color theme="0"/>
      </font>
      <fill>
        <patternFill patternType="solid">
          <bgColor rgb="FFC00000"/>
        </patternFill>
      </fill>
    </dxf>
    <dxf>
      <font>
        <b/>
        <i val="0"/>
        <color theme="0"/>
      </font>
      <fill>
        <patternFill patternType="solid">
          <bgColor rgb="FF00B050"/>
        </patternFill>
      </fill>
    </dxf>
    <dxf>
      <font>
        <b/>
        <i val="0"/>
        <color theme="0"/>
      </font>
      <fill>
        <patternFill>
          <bgColor rgb="FF00B050"/>
        </patternFill>
      </fill>
    </dxf>
    <dxf>
      <font>
        <b/>
        <i val="0"/>
        <color theme="0"/>
      </font>
      <fill>
        <patternFill>
          <bgColor rgb="FFFF0000"/>
        </patternFill>
      </fill>
    </dxf>
    <dxf>
      <font>
        <b/>
        <i val="0"/>
        <color theme="0"/>
      </font>
      <fill>
        <patternFill patternType="solid">
          <bgColor rgb="FFC00000"/>
        </patternFill>
      </fill>
    </dxf>
    <dxf>
      <font>
        <b/>
        <i val="0"/>
        <color theme="0"/>
      </font>
      <fill>
        <patternFill patternType="solid">
          <bgColor rgb="FF00B050"/>
        </patternFill>
      </fill>
    </dxf>
    <dxf>
      <font>
        <condense val="0"/>
        <extend val="0"/>
        <color indexed="9"/>
      </font>
      <fill>
        <patternFill>
          <bgColor indexed="9"/>
        </patternFill>
      </fill>
      <border>
        <left/>
        <right/>
        <top/>
        <bottom/>
      </border>
    </dxf>
    <dxf>
      <font>
        <color theme="0"/>
      </font>
      <fill>
        <patternFill>
          <bgColor theme="0"/>
        </patternFill>
      </fill>
      <border>
        <left/>
        <right/>
        <top/>
        <bottom/>
        <vertical/>
        <horizontal/>
      </border>
    </dxf>
  </dxfs>
  <tableStyles count="0" defaultTableStyle="TableStyleMedium2" defaultPivotStyle="PivotStyleLight16"/>
  <colors>
    <mruColors>
      <color rgb="FFFAFAFA"/>
      <color rgb="FF661126"/>
      <color rgb="FF001038"/>
      <color rgb="FFEDD9C4"/>
      <color rgb="FFCC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 SHEET'!B9"/></Relationships>
</file>

<file path=xl/drawings/drawing1.xml><?xml version="1.0" encoding="utf-8"?>
<xdr:wsDr xmlns:xdr="http://schemas.openxmlformats.org/drawingml/2006/spreadsheetDrawing" xmlns:a="http://schemas.openxmlformats.org/drawingml/2006/main">
  <xdr:twoCellAnchor editAs="oneCell">
    <xdr:from>
      <xdr:col>2</xdr:col>
      <xdr:colOff>161925</xdr:colOff>
      <xdr:row>1</xdr:row>
      <xdr:rowOff>0</xdr:rowOff>
    </xdr:from>
    <xdr:to>
      <xdr:col>2</xdr:col>
      <xdr:colOff>2582378</xdr:colOff>
      <xdr:row>3</xdr:row>
      <xdr:rowOff>39031</xdr:rowOff>
    </xdr:to>
    <xdr:pic>
      <xdr:nvPicPr>
        <xdr:cNvPr id="3" name="Picture 2">
          <a:extLst>
            <a:ext uri="{FF2B5EF4-FFF2-40B4-BE49-F238E27FC236}">
              <a16:creationId xmlns:a16="http://schemas.microsoft.com/office/drawing/2014/main" id="{86276D80-CCD0-4860-BEAA-8D84B46C22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10075" y="190500"/>
          <a:ext cx="2421031" cy="526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1226820</xdr:colOff>
      <xdr:row>0</xdr:row>
      <xdr:rowOff>0</xdr:rowOff>
    </xdr:from>
    <xdr:to>
      <xdr:col>7</xdr:col>
      <xdr:colOff>1229995</xdr:colOff>
      <xdr:row>4</xdr:row>
      <xdr:rowOff>26504</xdr:rowOff>
    </xdr:to>
    <xdr:pic>
      <xdr:nvPicPr>
        <xdr:cNvPr id="2" name="Picture 1">
          <a:hlinkClick xmlns:r="http://schemas.openxmlformats.org/officeDocument/2006/relationships" r:id="rId1" tooltip="Go to Cover Sheet"/>
          <a:extLst>
            <a:ext uri="{FF2B5EF4-FFF2-40B4-BE49-F238E27FC236}">
              <a16:creationId xmlns:a16="http://schemas.microsoft.com/office/drawing/2014/main" id="{F0DBC0C0-C2FE-4453-B025-7BC5B6ED52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46045" y="0"/>
          <a:ext cx="3175" cy="6368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X:\Depositary%20rulebook\HHRF%20-%20consolidated%20returns%20Depositary\Depo%20returns%20template\20250826_Depositary_Return_Template_DRAFT_VERSION_%20Stefania_feedback.xlsx" TargetMode="External"/><Relationship Id="rId1" Type="http://schemas.openxmlformats.org/officeDocument/2006/relationships/externalLinkPath" Target="file:///X:\Depositary%20rulebook\HHRF%20-%20consolidated%20returns%20Depositary\Depo%20returns%20template\20250826_Depositary_Return_Template_DRAFT_VERSION_%20Stefania_feedba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sheetName val="Representation Sheet"/>
      <sheetName val="Custody Sheet"/>
      <sheetName val="Financial Resources Requirement"/>
      <sheetName val="Sub-Custodian"/>
      <sheetName val="Financial Data old "/>
      <sheetName val="Financial Data updated"/>
      <sheetName val="Own Funds"/>
      <sheetName val="Exposure"/>
    </sheetNames>
    <sheetDataSet>
      <sheetData sheetId="0">
        <row r="10">
          <cell r="C10"/>
        </row>
        <row r="21">
          <cell r="C21" t="str">
            <v>Depo Lite + Recognised Fund Administrator</v>
          </cell>
        </row>
        <row r="22">
          <cell r="C22" t="str">
            <v>Depo Lite + Investment Firm</v>
          </cell>
        </row>
        <row r="23">
          <cell r="C23" t="str">
            <v>Depositary </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D0718-5081-4C81-AEE2-6E35810FF47E}">
  <sheetPr>
    <tabColor rgb="FFEDD9C4"/>
  </sheetPr>
  <dimension ref="A1:IS1026"/>
  <sheetViews>
    <sheetView tabSelected="1" workbookViewId="0">
      <selection activeCell="C14" sqref="C14"/>
    </sheetView>
  </sheetViews>
  <sheetFormatPr defaultColWidth="0" defaultRowHeight="17.5" zeroHeight="1"/>
  <cols>
    <col min="1" max="1" width="11.54296875" style="1" bestFit="1" customWidth="1"/>
    <col min="2" max="2" width="49.26953125" style="4" customWidth="1"/>
    <col min="3" max="3" width="70.453125" style="2" customWidth="1"/>
    <col min="4" max="4" width="20" style="3" customWidth="1"/>
    <col min="5" max="5" width="9.1796875" style="3" customWidth="1"/>
    <col min="6" max="253" width="9.1796875" style="3" hidden="1" customWidth="1"/>
    <col min="254" max="16384" width="0" style="3" hidden="1"/>
  </cols>
  <sheetData>
    <row r="1" spans="1:5" ht="15" customHeight="1">
      <c r="A1" s="347">
        <f>YEAR(C14)</f>
        <v>1900</v>
      </c>
      <c r="B1" s="347"/>
      <c r="C1" s="347"/>
      <c r="D1" s="347"/>
      <c r="E1" s="347"/>
    </row>
    <row r="2" spans="1:5" ht="18.649999999999999" customHeight="1">
      <c r="A2" s="347"/>
      <c r="B2" s="347"/>
      <c r="C2" s="347"/>
      <c r="D2" s="347"/>
      <c r="E2" s="347"/>
    </row>
    <row r="3" spans="1:5" ht="18.649999999999999" customHeight="1">
      <c r="A3" s="347"/>
      <c r="B3" s="347"/>
      <c r="C3" s="347"/>
      <c r="D3" s="347"/>
      <c r="E3" s="347"/>
    </row>
    <row r="4" spans="1:5" ht="14.25" customHeight="1">
      <c r="A4" s="347"/>
      <c r="B4" s="347"/>
      <c r="C4" s="347"/>
      <c r="D4" s="347"/>
      <c r="E4" s="347"/>
    </row>
    <row r="5" spans="1:5" ht="43.5" customHeight="1">
      <c r="A5" s="446" t="s">
        <v>1</v>
      </c>
      <c r="B5" s="446"/>
      <c r="C5" s="446"/>
      <c r="D5" s="446"/>
      <c r="E5" s="348"/>
    </row>
    <row r="6" spans="1:5" ht="57" customHeight="1">
      <c r="A6" s="446" t="s">
        <v>2</v>
      </c>
      <c r="B6" s="446"/>
      <c r="C6" s="446"/>
      <c r="D6" s="446"/>
      <c r="E6" s="348"/>
    </row>
    <row r="7" spans="1:5" ht="57" customHeight="1">
      <c r="A7" s="344"/>
      <c r="B7" s="345"/>
      <c r="C7" s="345"/>
      <c r="D7" s="345"/>
      <c r="E7" s="346"/>
    </row>
    <row r="8" spans="1:5" ht="18.5">
      <c r="A8" s="136"/>
      <c r="B8" s="137"/>
      <c r="C8" s="392" t="s">
        <v>3</v>
      </c>
      <c r="E8" s="135"/>
    </row>
    <row r="9" spans="1:5" ht="30" customHeight="1">
      <c r="A9" s="138">
        <v>1</v>
      </c>
      <c r="B9" s="108" t="s">
        <v>4</v>
      </c>
      <c r="C9" s="349"/>
      <c r="D9" s="139" t="str">
        <f t="shared" ref="D9:D14" si="0">IF(ISBLANK(C9), "Please fill in","")</f>
        <v>Please fill in</v>
      </c>
      <c r="E9" s="135"/>
    </row>
    <row r="10" spans="1:5" ht="30" customHeight="1">
      <c r="A10" s="138">
        <v>2</v>
      </c>
      <c r="B10" s="108" t="s">
        <v>525</v>
      </c>
      <c r="C10" s="373"/>
      <c r="D10" s="139" t="str">
        <f t="shared" si="0"/>
        <v>Please fill in</v>
      </c>
      <c r="E10" s="135"/>
    </row>
    <row r="11" spans="1:5" ht="30" customHeight="1">
      <c r="A11" s="138">
        <v>3</v>
      </c>
      <c r="B11" s="108" t="s">
        <v>6</v>
      </c>
      <c r="C11" s="349"/>
      <c r="D11" s="139" t="str">
        <f t="shared" si="0"/>
        <v>Please fill in</v>
      </c>
      <c r="E11" s="135"/>
    </row>
    <row r="12" spans="1:5" ht="30" customHeight="1">
      <c r="A12" s="138">
        <v>4</v>
      </c>
      <c r="B12" s="108" t="s">
        <v>8</v>
      </c>
      <c r="C12" s="349"/>
      <c r="D12" s="139" t="str">
        <f t="shared" si="0"/>
        <v>Please fill in</v>
      </c>
      <c r="E12" s="135"/>
    </row>
    <row r="13" spans="1:5" ht="30" customHeight="1">
      <c r="A13" s="138">
        <v>5</v>
      </c>
      <c r="B13" s="108" t="s">
        <v>495</v>
      </c>
      <c r="C13" s="373"/>
      <c r="D13" s="139" t="str">
        <f t="shared" si="0"/>
        <v>Please fill in</v>
      </c>
      <c r="E13" s="135"/>
    </row>
    <row r="14" spans="1:5" ht="30" customHeight="1">
      <c r="A14" s="138">
        <v>6</v>
      </c>
      <c r="B14" s="108" t="s">
        <v>496</v>
      </c>
      <c r="C14" s="373"/>
      <c r="D14" s="139" t="str">
        <f t="shared" si="0"/>
        <v>Please fill in</v>
      </c>
      <c r="E14" s="135"/>
    </row>
    <row r="15" spans="1:5" ht="30" customHeight="1">
      <c r="A15" s="138">
        <v>7</v>
      </c>
      <c r="B15" s="108" t="s">
        <v>12</v>
      </c>
      <c r="C15" s="349"/>
      <c r="D15" s="139" t="str">
        <f t="shared" ref="D15:D16" si="1">IF(ISBLANK(C15), "Please fill in","")</f>
        <v>Please fill in</v>
      </c>
      <c r="E15" s="135"/>
    </row>
    <row r="16" spans="1:5" ht="68.25" customHeight="1">
      <c r="A16" s="138">
        <v>8</v>
      </c>
      <c r="B16" s="108" t="s">
        <v>499</v>
      </c>
      <c r="C16" s="430"/>
      <c r="D16" s="139" t="str">
        <f t="shared" si="1"/>
        <v>Please fill in</v>
      </c>
      <c r="E16" s="135"/>
    </row>
    <row r="17" spans="1:5" ht="37.5" customHeight="1">
      <c r="A17" s="140"/>
      <c r="E17" s="135"/>
    </row>
    <row r="18" spans="1:5">
      <c r="A18" s="145"/>
      <c r="E18" s="135"/>
    </row>
    <row r="19" spans="1:5" ht="0.75" customHeight="1">
      <c r="A19" s="140"/>
      <c r="E19" s="135"/>
    </row>
    <row r="20" spans="1:5" ht="18.5" thickBot="1">
      <c r="A20" s="146"/>
      <c r="B20" s="141"/>
      <c r="C20" s="142"/>
      <c r="D20" s="143"/>
      <c r="E20" s="144"/>
    </row>
    <row r="21" spans="1:5" hidden="1">
      <c r="B21" s="4" t="s">
        <v>14</v>
      </c>
    </row>
    <row r="22" spans="1:5" hidden="1">
      <c r="B22" s="4" t="s">
        <v>15</v>
      </c>
    </row>
    <row r="23" spans="1:5" hidden="1">
      <c r="B23" s="4" t="s">
        <v>16</v>
      </c>
      <c r="C23" t="s">
        <v>17</v>
      </c>
    </row>
    <row r="24" spans="1:5" hidden="1">
      <c r="C24" t="s">
        <v>18</v>
      </c>
    </row>
    <row r="25" spans="1:5" hidden="1">
      <c r="C25" t="s">
        <v>19</v>
      </c>
    </row>
    <row r="26" spans="1:5" hidden="1">
      <c r="B26" s="4" t="s">
        <v>20</v>
      </c>
      <c r="C26" t="s">
        <v>21</v>
      </c>
    </row>
    <row r="27" spans="1:5" hidden="1">
      <c r="B27" s="4" t="s">
        <v>22</v>
      </c>
      <c r="C27" t="s">
        <v>23</v>
      </c>
    </row>
    <row r="28" spans="1:5" hidden="1">
      <c r="C28" t="s">
        <v>24</v>
      </c>
    </row>
    <row r="29" spans="1:5" ht="15.75" hidden="1" customHeight="1">
      <c r="B29" s="445"/>
      <c r="C29" s="2" t="s">
        <v>25</v>
      </c>
    </row>
    <row r="30" spans="1:5" hidden="1">
      <c r="B30" s="445"/>
      <c r="C30" s="2" t="s">
        <v>26</v>
      </c>
    </row>
    <row r="31" spans="1:5" hidden="1">
      <c r="B31" s="445">
        <v>2.1</v>
      </c>
      <c r="C31" s="5" t="s">
        <v>20</v>
      </c>
    </row>
    <row r="32" spans="1:5" hidden="1">
      <c r="B32" s="445"/>
      <c r="C32" s="5" t="s">
        <v>22</v>
      </c>
    </row>
    <row r="33" spans="2:3" ht="13.5" hidden="1" customHeight="1">
      <c r="B33" s="6"/>
      <c r="C33" s="5"/>
    </row>
    <row r="34" spans="2:3" ht="13.5" hidden="1" customHeight="1">
      <c r="B34" s="6"/>
      <c r="C34" s="5"/>
    </row>
    <row r="35" spans="2:3" ht="13.5" hidden="1" customHeight="1">
      <c r="B35" s="4" t="s">
        <v>27</v>
      </c>
    </row>
    <row r="38" spans="2:3" hidden="1">
      <c r="B38" s="4" t="s">
        <v>28</v>
      </c>
      <c r="C38" s="2" t="s">
        <v>29</v>
      </c>
    </row>
    <row r="39" spans="2:3" hidden="1">
      <c r="C39" s="2" t="s">
        <v>30</v>
      </c>
    </row>
    <row r="41" spans="2:3" hidden="1">
      <c r="C41" s="2" t="s">
        <v>697</v>
      </c>
    </row>
    <row r="42" spans="2:3" hidden="1">
      <c r="C42" s="2" t="s">
        <v>698</v>
      </c>
    </row>
    <row r="43" spans="2:3" hidden="1">
      <c r="C43" s="2" t="s">
        <v>699</v>
      </c>
    </row>
    <row r="51"/>
    <row r="52"/>
    <row r="1008" ht="12.75" hidden="1" customHeight="1"/>
    <row r="1009" ht="12.75" hidden="1" customHeight="1"/>
    <row r="1010" ht="0" hidden="1" customHeight="1"/>
    <row r="1011" ht="0" hidden="1" customHeight="1"/>
    <row r="1012" ht="0" hidden="1" customHeight="1"/>
    <row r="1013" ht="0" hidden="1" customHeight="1"/>
    <row r="1014" ht="0" hidden="1" customHeight="1"/>
    <row r="1015" ht="0" hidden="1" customHeight="1"/>
    <row r="1016" ht="0" hidden="1" customHeight="1"/>
    <row r="1017" ht="0" hidden="1" customHeight="1"/>
    <row r="1018" ht="0" hidden="1" customHeight="1"/>
    <row r="1019" ht="0" hidden="1" customHeight="1"/>
    <row r="1020" ht="0" hidden="1" customHeight="1"/>
    <row r="1021" ht="0" hidden="1" customHeight="1"/>
    <row r="1022" ht="0" hidden="1" customHeight="1"/>
    <row r="1023" ht="0" hidden="1" customHeight="1"/>
    <row r="1024" ht="0" hidden="1" customHeight="1"/>
    <row r="1025" ht="0" hidden="1" customHeight="1"/>
    <row r="1026"/>
  </sheetData>
  <sheetProtection algorithmName="SHA-512" hashValue="1MvUUc8DsH43otMK4RQRlw5pbx9cDO1wuphd/iSFfsPmZ18l7iUarqaby+a+RGc0JhNONDqHFue3IM45LFiX/Q==" saltValue="M6kGBHPgB2a0BjMMO6/qHw==" spinCount="100000" sheet="1" selectLockedCells="1"/>
  <protectedRanges>
    <protectedRange sqref="C9:C16" name="Range1"/>
  </protectedRanges>
  <mergeCells count="4">
    <mergeCell ref="B29:B30"/>
    <mergeCell ref="B31:B32"/>
    <mergeCell ref="A6:D6"/>
    <mergeCell ref="A5:D5"/>
  </mergeCells>
  <conditionalFormatting sqref="C9:C16">
    <cfRule type="expression" dxfId="30" priority="1">
      <formula>#REF!="Consolidated"</formula>
    </cfRule>
  </conditionalFormatting>
  <dataValidations count="6">
    <dataValidation type="list" allowBlank="1" showInputMessage="1" showErrorMessage="1" sqref="C12" xr:uid="{AF9937C2-79FF-47D2-8F0D-E6CF552C37DA}">
      <formula1>$C$23:$C$28</formula1>
    </dataValidation>
    <dataValidation type="custom" allowBlank="1" showInputMessage="1" showErrorMessage="1" errorTitle="Exchange Rate" error="EUR Exchange Rate must be equal to 1.00_x000a__x000a_GBP Exchange Rate must be greater than 1.00._x000a__x000a_USD Exchange Rate must be less than 1.00.  " sqref="C16" xr:uid="{DB95518D-BDBA-4889-AA2A-06776BFA421E}">
      <formula1>IF(C15="USD",C16&lt;=1,IF(C15="GBP",C16&gt;=1,IF(C15="EUR",C16=1,"")))</formula1>
    </dataValidation>
    <dataValidation type="list" showInputMessage="1" showErrorMessage="1" errorTitle="CURRENCY OF ACCOUNTS" error="Insert Currency from list " sqref="C15" xr:uid="{D7B67C04-11C0-452C-8FFF-B71B0F45F994}">
      <formula1>$B$21:$B$23</formula1>
    </dataValidation>
    <dataValidation type="date" allowBlank="1" showInputMessage="1" showErrorMessage="1" errorTitle="COVER SHEET" error="Insert date in the form dd/mm/yy" promptTitle="COVER SHEET" prompt="Insert date in the form dd/mm/yyyy" sqref="C13 C14" xr:uid="{80D5E645-C075-446C-B50B-D77C86C57DE3}">
      <formula1>36526</formula1>
      <formula2>47848</formula2>
    </dataValidation>
    <dataValidation type="list" allowBlank="1" showInputMessage="1" showErrorMessage="1" errorTitle="COVER SHEET" error="Enter Document Type" sqref="C9" xr:uid="{7EFDEC4E-99DF-4D9F-9208-9F57E70563EB}">
      <formula1>$C$29:$C$30</formula1>
    </dataValidation>
    <dataValidation type="list" allowBlank="1" showInputMessage="1" showErrorMessage="1" sqref="C10" xr:uid="{7DDECB00-2545-4B37-BC52-846BA05FDEFC}">
      <formula1>$C$41:$C$43</formula1>
    </dataValidation>
  </dataValidations>
  <pageMargins left="0.7" right="0.7" top="0.75" bottom="0.75" header="0.3" footer="0.3"/>
  <ignoredErrors>
    <ignoredError sqref="C8" numberStoredAsText="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0A53-EC23-49D4-A6CD-7109019304B2}">
  <sheetPr codeName="Sheet3">
    <tabColor rgb="FFEDD9C4"/>
  </sheetPr>
  <dimension ref="A1:XFC108"/>
  <sheetViews>
    <sheetView workbookViewId="0">
      <selection activeCell="L8" sqref="L8"/>
    </sheetView>
  </sheetViews>
  <sheetFormatPr defaultColWidth="0" defaultRowHeight="14.5" zeroHeight="1"/>
  <cols>
    <col min="1" max="1" width="5.81640625" style="429" customWidth="1"/>
    <col min="2" max="2" width="5.1796875" customWidth="1"/>
    <col min="3" max="3" width="11.81640625" customWidth="1"/>
    <col min="4" max="4" width="17.1796875" customWidth="1"/>
    <col min="5" max="5" width="11.81640625" customWidth="1"/>
    <col min="6" max="6" width="3.54296875" customWidth="1"/>
    <col min="7" max="7" width="6.453125" customWidth="1"/>
    <col min="8" max="8" width="14.54296875" customWidth="1"/>
    <col min="9" max="9" width="6.453125" customWidth="1"/>
    <col min="10" max="10" width="43.453125" customWidth="1"/>
    <col min="11" max="11" width="15.26953125" customWidth="1"/>
    <col min="12" max="12" width="14" customWidth="1"/>
    <col min="13" max="13" width="17.26953125" customWidth="1"/>
    <col min="14" max="14" width="10.453125" customWidth="1"/>
    <col min="15" max="15" width="12.7265625" hidden="1"/>
    <col min="16" max="16" width="9" hidden="1"/>
    <col min="16384" max="16384" width="1" hidden="1"/>
  </cols>
  <sheetData>
    <row r="1" spans="1:16" s="150" customFormat="1" ht="49.5" customHeight="1" thickBot="1">
      <c r="A1" s="471" t="s">
        <v>36</v>
      </c>
      <c r="B1" s="472"/>
      <c r="C1" s="472"/>
      <c r="D1" s="472"/>
      <c r="E1" s="472"/>
      <c r="F1" s="472"/>
      <c r="G1" s="472"/>
      <c r="H1" s="472"/>
      <c r="I1" s="472"/>
      <c r="J1" s="472"/>
      <c r="K1" s="472"/>
      <c r="L1" s="472"/>
      <c r="M1" s="472"/>
      <c r="N1" s="472"/>
    </row>
    <row r="2" spans="1:16" ht="16" thickBot="1">
      <c r="A2" s="427"/>
      <c r="B2" s="109"/>
      <c r="C2" s="109"/>
      <c r="D2" s="110"/>
      <c r="E2" s="110"/>
      <c r="F2" s="111"/>
      <c r="G2" s="112"/>
      <c r="H2" s="113"/>
      <c r="I2" s="114"/>
      <c r="J2" s="115"/>
      <c r="K2" s="115"/>
      <c r="L2" s="116"/>
      <c r="M2" s="116"/>
      <c r="N2" s="151"/>
    </row>
    <row r="3" spans="1:16" ht="11.25" customHeight="1" thickBot="1">
      <c r="A3" s="427"/>
      <c r="B3" s="149"/>
      <c r="C3" s="149"/>
      <c r="D3" s="152"/>
      <c r="E3" s="153"/>
      <c r="F3" s="154"/>
      <c r="G3" s="149"/>
      <c r="H3" s="155"/>
      <c r="I3" s="155"/>
      <c r="J3" s="155"/>
      <c r="K3" s="155"/>
      <c r="L3" s="155"/>
      <c r="M3" s="155"/>
      <c r="N3" s="155"/>
    </row>
    <row r="4" spans="1:16" ht="21.5" thickBot="1">
      <c r="A4" s="440">
        <v>1</v>
      </c>
      <c r="B4" s="351">
        <v>1</v>
      </c>
      <c r="C4" s="352" t="s">
        <v>37</v>
      </c>
      <c r="D4" s="353"/>
      <c r="E4" s="393" t="str">
        <f>IF(OR('Cover Sheet'!C12='Cover Sheet'!C23,'Cover Sheet'!C12='Cover Sheet'!C24,'Cover Sheet'!C12='Cover Sheet'!C25,'Cover Sheet'!C12='Cover Sheet'!C26, 'Cover Sheet'!C12='Cover Sheet'!C22),"","Please fill in point (ii), (iv) and (v) only in this section. ")</f>
        <v/>
      </c>
      <c r="F4" s="155"/>
      <c r="G4" s="155"/>
      <c r="H4" s="155"/>
      <c r="I4" s="155"/>
      <c r="J4" s="155"/>
      <c r="K4" s="155"/>
      <c r="L4" s="155"/>
      <c r="M4" s="155"/>
      <c r="N4" s="155"/>
    </row>
    <row r="5" spans="1:16" ht="15.5">
      <c r="A5" s="427"/>
      <c r="B5" s="149"/>
      <c r="C5" s="156"/>
      <c r="D5" s="148"/>
      <c r="E5" s="153"/>
      <c r="F5" s="154"/>
      <c r="G5" s="149"/>
      <c r="H5" s="155"/>
      <c r="I5" s="155"/>
      <c r="J5" s="155"/>
      <c r="K5" s="155"/>
      <c r="L5" s="155"/>
      <c r="M5" s="155"/>
      <c r="N5" s="155"/>
    </row>
    <row r="6" spans="1:16" ht="15.5">
      <c r="A6" s="427"/>
      <c r="B6" s="149"/>
      <c r="C6" s="157" t="s">
        <v>38</v>
      </c>
      <c r="D6" s="148"/>
      <c r="E6" s="153"/>
      <c r="F6" s="154"/>
      <c r="G6" s="149"/>
      <c r="H6" s="155"/>
      <c r="I6" s="155"/>
      <c r="J6" s="155"/>
      <c r="K6" s="155"/>
      <c r="L6" s="155"/>
      <c r="M6" s="155"/>
      <c r="N6" s="155"/>
    </row>
    <row r="7" spans="1:16" ht="13.5" customHeight="1" thickBot="1">
      <c r="A7" s="427"/>
      <c r="B7" s="158"/>
      <c r="C7" s="148"/>
      <c r="D7" s="148"/>
      <c r="E7" s="159"/>
      <c r="F7" s="159"/>
      <c r="G7" s="159"/>
      <c r="H7" s="159"/>
      <c r="I7" s="159"/>
      <c r="J7" s="159"/>
      <c r="K7" s="148"/>
      <c r="L7" s="117"/>
      <c r="M7" s="148"/>
      <c r="N7" s="148"/>
      <c r="P7" t="s">
        <v>39</v>
      </c>
    </row>
    <row r="8" spans="1:16" ht="36" customHeight="1" thickBot="1">
      <c r="A8" s="442">
        <v>1.1000000000000001</v>
      </c>
      <c r="B8" s="160"/>
      <c r="C8" s="161" t="s">
        <v>40</v>
      </c>
      <c r="D8" s="464" t="s">
        <v>821</v>
      </c>
      <c r="E8" s="464"/>
      <c r="F8" s="464"/>
      <c r="G8" s="464"/>
      <c r="H8" s="464"/>
      <c r="I8" s="464"/>
      <c r="J8" s="464"/>
      <c r="K8" s="148"/>
      <c r="L8" s="350"/>
      <c r="M8" s="163" t="str">
        <f>IF(OR(E4=L8), "Please fill in", "")</f>
        <v>Please fill in</v>
      </c>
      <c r="N8" s="148"/>
      <c r="P8" t="s">
        <v>41</v>
      </c>
    </row>
    <row r="9" spans="1:16" ht="7.5" customHeight="1" thickBot="1">
      <c r="A9" s="427"/>
      <c r="B9" s="148"/>
      <c r="C9" s="161"/>
      <c r="D9" s="148"/>
      <c r="E9" s="148"/>
      <c r="F9" s="164"/>
      <c r="G9" s="148"/>
      <c r="H9" s="148"/>
      <c r="I9" s="148"/>
      <c r="J9" s="148"/>
      <c r="K9" s="148"/>
      <c r="L9" s="164"/>
      <c r="M9" s="165"/>
      <c r="N9" s="148"/>
    </row>
    <row r="10" spans="1:16" ht="32.15" customHeight="1">
      <c r="A10" s="442">
        <v>1.2</v>
      </c>
      <c r="B10" s="160"/>
      <c r="C10" s="161" t="s">
        <v>42</v>
      </c>
      <c r="D10" s="464" t="s">
        <v>822</v>
      </c>
      <c r="E10" s="464"/>
      <c r="F10" s="464"/>
      <c r="G10" s="464"/>
      <c r="H10" s="464"/>
      <c r="I10" s="464"/>
      <c r="J10" s="464"/>
      <c r="K10" s="166"/>
      <c r="L10" s="350"/>
      <c r="M10" s="163" t="str">
        <f>IF(ISBLANK(L10), "Please fill in", "")</f>
        <v>Please fill in</v>
      </c>
      <c r="N10" s="166"/>
    </row>
    <row r="11" spans="1:16" ht="7.5" customHeight="1">
      <c r="A11" s="427"/>
      <c r="B11" s="148"/>
      <c r="C11" s="148"/>
      <c r="D11" s="148"/>
      <c r="E11" s="148"/>
      <c r="F11" s="164"/>
      <c r="G11" s="148"/>
      <c r="H11" s="148"/>
      <c r="I11" s="148"/>
      <c r="J11" s="148"/>
      <c r="K11" s="148"/>
      <c r="L11" s="164"/>
      <c r="M11" s="165"/>
      <c r="N11" s="148"/>
    </row>
    <row r="12" spans="1:16" ht="35.25" customHeight="1">
      <c r="A12" s="442">
        <v>1.3</v>
      </c>
      <c r="B12" s="160"/>
      <c r="C12" s="161" t="s">
        <v>43</v>
      </c>
      <c r="D12" s="464" t="s">
        <v>823</v>
      </c>
      <c r="E12" s="464"/>
      <c r="F12" s="464"/>
      <c r="G12" s="464"/>
      <c r="H12" s="464"/>
      <c r="I12" s="464"/>
      <c r="J12" s="464"/>
      <c r="K12" s="148"/>
      <c r="L12" s="350"/>
      <c r="M12" s="163" t="str">
        <f>IF(OR(E4=L12), "Please fill in", "")</f>
        <v>Please fill in</v>
      </c>
      <c r="N12" s="148"/>
    </row>
    <row r="13" spans="1:16" ht="7.5" customHeight="1">
      <c r="A13" s="427"/>
      <c r="B13" s="148"/>
      <c r="C13" s="148"/>
      <c r="D13" s="148"/>
      <c r="E13" s="148"/>
      <c r="F13" s="164"/>
      <c r="G13" s="148"/>
      <c r="H13" s="148"/>
      <c r="I13" s="148"/>
      <c r="J13" s="148"/>
      <c r="K13" s="148"/>
      <c r="L13" s="164"/>
      <c r="M13" s="165"/>
      <c r="N13" s="148"/>
    </row>
    <row r="14" spans="1:16" ht="56.15" customHeight="1" thickBot="1">
      <c r="A14" s="442">
        <v>1.4</v>
      </c>
      <c r="B14" s="160"/>
      <c r="C14" s="161" t="s">
        <v>44</v>
      </c>
      <c r="D14" s="464" t="s">
        <v>45</v>
      </c>
      <c r="E14" s="464"/>
      <c r="F14" s="464"/>
      <c r="G14" s="464"/>
      <c r="H14" s="464"/>
      <c r="I14" s="464"/>
      <c r="J14" s="464"/>
      <c r="K14" s="148"/>
      <c r="L14" s="350"/>
      <c r="M14" s="163" t="str">
        <f>IF(ISBLANK(L14), "Please fill in", "")</f>
        <v>Please fill in</v>
      </c>
      <c r="N14" s="148"/>
    </row>
    <row r="15" spans="1:16" ht="14.25" customHeight="1" thickBot="1">
      <c r="A15" s="427"/>
      <c r="B15" s="148"/>
      <c r="C15" s="161"/>
      <c r="D15" s="162"/>
      <c r="E15" s="162"/>
      <c r="F15" s="162"/>
      <c r="G15" s="162"/>
      <c r="H15" s="162"/>
      <c r="I15" s="162"/>
      <c r="J15" s="162"/>
      <c r="K15" s="148"/>
      <c r="L15" s="148"/>
      <c r="M15" s="165"/>
      <c r="N15" s="148"/>
    </row>
    <row r="16" spans="1:16" ht="35.15" customHeight="1" thickBot="1">
      <c r="A16" s="442">
        <v>1.5</v>
      </c>
      <c r="B16" s="148"/>
      <c r="C16" s="161" t="s">
        <v>500</v>
      </c>
      <c r="D16" s="464" t="s">
        <v>518</v>
      </c>
      <c r="E16" s="464"/>
      <c r="F16" s="464"/>
      <c r="G16" s="464"/>
      <c r="H16" s="464"/>
      <c r="I16" s="464"/>
      <c r="J16" s="464"/>
      <c r="K16" s="148"/>
      <c r="L16" s="350"/>
      <c r="M16" s="163" t="str">
        <f>IF(ISBLANK(L16), "Please fill in", "")</f>
        <v>Please fill in</v>
      </c>
      <c r="N16" s="148"/>
    </row>
    <row r="17" spans="1:14" ht="14.25" customHeight="1">
      <c r="A17" s="427"/>
      <c r="B17" s="148"/>
      <c r="C17" s="161"/>
      <c r="D17" s="162"/>
      <c r="E17" s="162"/>
      <c r="F17" s="162"/>
      <c r="G17" s="162"/>
      <c r="H17" s="162"/>
      <c r="I17" s="162"/>
      <c r="J17" s="162"/>
      <c r="K17" s="148"/>
      <c r="L17" s="148"/>
      <c r="M17" s="165"/>
      <c r="N17" s="148"/>
    </row>
    <row r="18" spans="1:14" ht="14.25" customHeight="1">
      <c r="A18" s="427"/>
      <c r="B18" s="148"/>
      <c r="D18" s="162"/>
      <c r="E18" s="162"/>
      <c r="F18" s="162"/>
      <c r="G18" s="162"/>
      <c r="H18" s="162"/>
      <c r="I18" s="162"/>
      <c r="J18" s="162"/>
      <c r="K18" s="148"/>
      <c r="L18" s="148"/>
      <c r="M18" s="165"/>
      <c r="N18" s="148"/>
    </row>
    <row r="19" spans="1:14" ht="22.5" customHeight="1" thickBot="1">
      <c r="A19" s="427"/>
      <c r="B19" s="470" t="s">
        <v>501</v>
      </c>
      <c r="C19" s="470"/>
      <c r="D19" s="470"/>
      <c r="E19" s="470"/>
      <c r="F19" s="470"/>
      <c r="G19" s="470"/>
      <c r="H19" s="470"/>
      <c r="I19" s="470"/>
      <c r="J19" s="470"/>
      <c r="K19" s="470"/>
      <c r="L19" s="470"/>
      <c r="M19" s="165"/>
      <c r="N19" s="148"/>
    </row>
    <row r="20" spans="1:14" ht="48" customHeight="1" thickBot="1">
      <c r="A20" s="442">
        <v>1.6</v>
      </c>
      <c r="B20" s="473"/>
      <c r="C20" s="474"/>
      <c r="D20" s="474"/>
      <c r="E20" s="474"/>
      <c r="F20" s="474"/>
      <c r="G20" s="474"/>
      <c r="H20" s="474"/>
      <c r="I20" s="474"/>
      <c r="J20" s="474"/>
      <c r="K20" s="474"/>
      <c r="L20" s="475"/>
      <c r="M20" s="163" t="str">
        <f>IF(ISBLANK(B20), "Please fill in", "")</f>
        <v>Please fill in</v>
      </c>
      <c r="N20" s="148"/>
    </row>
    <row r="21" spans="1:14" ht="14.25" customHeight="1">
      <c r="A21" s="427"/>
      <c r="B21" s="148"/>
      <c r="C21" s="162"/>
      <c r="D21" s="162"/>
      <c r="E21" s="162"/>
      <c r="F21" s="162"/>
      <c r="G21" s="162"/>
      <c r="H21" s="162"/>
      <c r="I21" s="162"/>
      <c r="J21" s="162"/>
      <c r="K21" s="162"/>
      <c r="L21" s="162"/>
      <c r="M21" s="258"/>
      <c r="N21" s="148"/>
    </row>
    <row r="22" spans="1:14" ht="14.25" customHeight="1">
      <c r="A22" s="427"/>
      <c r="B22" s="148"/>
      <c r="C22" s="162"/>
      <c r="D22" s="162"/>
      <c r="E22" s="162"/>
      <c r="F22" s="162"/>
      <c r="G22" s="162"/>
      <c r="H22" s="162"/>
      <c r="I22" s="162"/>
      <c r="J22" s="162"/>
      <c r="K22" s="162"/>
      <c r="L22" s="162"/>
      <c r="M22" s="258"/>
      <c r="N22" s="148"/>
    </row>
    <row r="23" spans="1:14" ht="14.25" customHeight="1">
      <c r="A23" s="427"/>
      <c r="B23" s="148"/>
      <c r="C23" s="162"/>
      <c r="D23" s="162"/>
      <c r="E23" s="162"/>
      <c r="F23" s="162"/>
      <c r="G23" s="162"/>
      <c r="H23" s="162"/>
      <c r="I23" s="162"/>
      <c r="J23" s="162"/>
      <c r="K23" s="162"/>
      <c r="L23" s="162"/>
      <c r="M23" s="258"/>
      <c r="N23" s="148"/>
    </row>
    <row r="24" spans="1:14" ht="14.25" customHeight="1" thickBot="1">
      <c r="A24" s="427"/>
      <c r="B24" s="167"/>
      <c r="C24" s="161"/>
      <c r="D24" s="162"/>
      <c r="E24" s="162"/>
      <c r="F24" s="162"/>
      <c r="G24" s="162"/>
      <c r="H24" s="162"/>
      <c r="I24" s="162"/>
      <c r="J24" s="162"/>
      <c r="K24" s="148"/>
      <c r="L24" s="148"/>
      <c r="M24" s="165"/>
      <c r="N24" s="148"/>
    </row>
    <row r="25" spans="1:14" ht="16" thickBot="1">
      <c r="A25" s="440">
        <v>2</v>
      </c>
      <c r="B25" s="351">
        <v>2</v>
      </c>
      <c r="C25" s="352" t="s">
        <v>46</v>
      </c>
      <c r="D25" s="354"/>
      <c r="E25" s="355"/>
      <c r="F25" s="352"/>
      <c r="G25" s="353"/>
      <c r="H25" s="155"/>
      <c r="I25" s="155"/>
      <c r="J25" s="155"/>
      <c r="K25" s="155"/>
      <c r="L25" s="155"/>
      <c r="M25" s="165"/>
      <c r="N25" s="148"/>
    </row>
    <row r="26" spans="1:14" ht="15.5">
      <c r="A26" s="427"/>
      <c r="B26" s="158"/>
      <c r="C26" s="148"/>
      <c r="D26" s="148"/>
      <c r="E26" s="148"/>
      <c r="F26" s="164"/>
      <c r="G26" s="148"/>
      <c r="H26" s="148"/>
      <c r="I26" s="148"/>
      <c r="J26" s="148"/>
      <c r="K26" s="148"/>
      <c r="L26" s="148"/>
      <c r="M26" s="165"/>
      <c r="N26" s="148"/>
    </row>
    <row r="27" spans="1:14" ht="15.5">
      <c r="A27" s="427"/>
      <c r="B27" s="158"/>
      <c r="C27" s="478" t="s">
        <v>47</v>
      </c>
      <c r="D27" s="478"/>
      <c r="E27" s="478"/>
      <c r="F27" s="478"/>
      <c r="G27" s="478"/>
      <c r="H27" s="478"/>
      <c r="I27" s="478"/>
      <c r="J27" s="478"/>
      <c r="K27" s="148"/>
      <c r="L27" s="148"/>
      <c r="M27" s="165"/>
      <c r="N27" s="148"/>
    </row>
    <row r="28" spans="1:14" ht="14.25" customHeight="1">
      <c r="A28" s="427"/>
      <c r="B28" s="158"/>
      <c r="C28" s="148"/>
      <c r="D28" s="148"/>
      <c r="E28" s="148"/>
      <c r="F28" s="164"/>
      <c r="G28" s="148"/>
      <c r="H28" s="148"/>
      <c r="I28" s="148"/>
      <c r="K28" s="148"/>
      <c r="L28" s="148"/>
      <c r="M28" s="165"/>
      <c r="N28" s="148"/>
    </row>
    <row r="29" spans="1:14" ht="37.5" customHeight="1">
      <c r="A29" s="427"/>
      <c r="B29" s="158"/>
      <c r="C29" s="161" t="s">
        <v>40</v>
      </c>
      <c r="D29" s="464" t="s">
        <v>824</v>
      </c>
      <c r="E29" s="464"/>
      <c r="F29" s="464"/>
      <c r="G29" s="464"/>
      <c r="H29" s="464"/>
      <c r="I29" s="464"/>
      <c r="J29" s="464"/>
      <c r="K29" s="148"/>
      <c r="L29" s="148"/>
      <c r="M29" s="165"/>
      <c r="N29" s="148"/>
    </row>
    <row r="30" spans="1:14" ht="15.5">
      <c r="A30" s="427"/>
      <c r="B30" s="158"/>
      <c r="C30" s="161"/>
      <c r="D30" s="162"/>
      <c r="E30" s="162"/>
      <c r="F30" s="162"/>
      <c r="G30" s="162"/>
      <c r="H30" s="162"/>
      <c r="I30" s="162"/>
      <c r="J30" s="162"/>
      <c r="K30" s="148"/>
      <c r="L30" s="168" t="s">
        <v>48</v>
      </c>
      <c r="M30" s="165"/>
      <c r="N30" s="148"/>
    </row>
    <row r="31" spans="1:14" ht="6.5" customHeight="1" thickBot="1">
      <c r="A31" s="427"/>
      <c r="B31" s="158"/>
      <c r="C31" s="148"/>
      <c r="D31" s="148"/>
      <c r="E31" s="148"/>
      <c r="F31" s="164"/>
      <c r="G31" s="148"/>
      <c r="H31" s="148"/>
      <c r="I31" s="148"/>
      <c r="J31" s="148"/>
      <c r="K31" s="148"/>
      <c r="L31" s="148"/>
      <c r="M31" s="165"/>
      <c r="N31" s="148"/>
    </row>
    <row r="32" spans="1:14" ht="16" thickBot="1">
      <c r="A32" s="442">
        <v>2.1</v>
      </c>
      <c r="B32" s="160"/>
      <c r="C32" s="148"/>
      <c r="D32" s="148"/>
      <c r="E32" s="477" t="s">
        <v>49</v>
      </c>
      <c r="F32" s="477"/>
      <c r="G32" s="477"/>
      <c r="H32" s="477"/>
      <c r="I32" s="477"/>
      <c r="J32" s="477"/>
      <c r="K32" s="477"/>
      <c r="L32" s="375"/>
      <c r="M32" s="163" t="str">
        <f>IF(ISBLANK(L32), "Please fill in", "")</f>
        <v>Please fill in</v>
      </c>
      <c r="N32" s="148"/>
    </row>
    <row r="33" spans="1:14" ht="7.5" customHeight="1" thickBot="1">
      <c r="A33" s="427"/>
      <c r="B33" s="169"/>
      <c r="C33" s="148"/>
      <c r="D33" s="148"/>
      <c r="E33" s="148"/>
      <c r="F33" s="164"/>
      <c r="G33" s="148"/>
      <c r="H33" s="148"/>
      <c r="I33" s="148"/>
      <c r="J33" s="148"/>
      <c r="K33" s="148"/>
      <c r="L33" s="148"/>
      <c r="M33" s="165"/>
      <c r="N33" s="148"/>
    </row>
    <row r="34" spans="1:14" ht="16" thickBot="1">
      <c r="A34" s="442">
        <v>2.2000000000000002</v>
      </c>
      <c r="B34" s="160"/>
      <c r="C34" s="148"/>
      <c r="D34" s="148"/>
      <c r="E34" s="477" t="s">
        <v>50</v>
      </c>
      <c r="F34" s="477"/>
      <c r="G34" s="477"/>
      <c r="H34" s="477"/>
      <c r="I34" s="477"/>
      <c r="J34" s="477"/>
      <c r="K34" s="477"/>
      <c r="L34" s="375"/>
      <c r="M34" s="163" t="str">
        <f>IF(ISBLANK(L34), "Please fill in", "")</f>
        <v>Please fill in</v>
      </c>
      <c r="N34" s="148"/>
    </row>
    <row r="35" spans="1:14" ht="7.5" customHeight="1" thickBot="1">
      <c r="A35" s="427"/>
      <c r="B35" s="169"/>
      <c r="C35" s="148"/>
      <c r="D35" s="148"/>
      <c r="E35" s="148"/>
      <c r="F35" s="164"/>
      <c r="G35" s="148"/>
      <c r="H35" s="148"/>
      <c r="I35" s="148"/>
      <c r="J35" s="170"/>
      <c r="K35" s="148"/>
      <c r="L35" s="148"/>
      <c r="M35" s="165"/>
      <c r="N35" s="148"/>
    </row>
    <row r="36" spans="1:14" ht="16" thickBot="1">
      <c r="A36" s="442">
        <v>2.2999999999999998</v>
      </c>
      <c r="B36" s="160"/>
      <c r="C36" s="148"/>
      <c r="D36" s="148"/>
      <c r="E36" s="477" t="s">
        <v>810</v>
      </c>
      <c r="F36" s="477"/>
      <c r="G36" s="477"/>
      <c r="H36" s="477"/>
      <c r="I36" s="477"/>
      <c r="J36" s="477"/>
      <c r="K36" s="477"/>
      <c r="L36" s="375"/>
      <c r="M36" s="163" t="str">
        <f>IF(ISBLANK(L36), "Please fill in", "")</f>
        <v>Please fill in</v>
      </c>
      <c r="N36" s="148"/>
    </row>
    <row r="37" spans="1:14" ht="15.5">
      <c r="A37" s="427"/>
      <c r="B37" s="148"/>
      <c r="C37" s="148"/>
      <c r="D37" s="148"/>
      <c r="E37" s="148"/>
      <c r="F37" s="164"/>
      <c r="G37" s="148"/>
      <c r="H37" s="148"/>
      <c r="I37" s="148"/>
      <c r="J37" s="148"/>
      <c r="K37" s="148"/>
      <c r="L37" s="148"/>
      <c r="M37" s="165"/>
      <c r="N37" s="148"/>
    </row>
    <row r="38" spans="1:14" ht="16" thickBot="1">
      <c r="A38" s="427"/>
      <c r="B38" s="148"/>
      <c r="C38" s="148"/>
      <c r="D38" s="148"/>
      <c r="E38" s="148"/>
      <c r="F38" s="164"/>
      <c r="G38" s="148"/>
      <c r="H38" s="148"/>
      <c r="I38" s="148"/>
      <c r="J38" s="148"/>
      <c r="K38" s="148"/>
      <c r="L38" s="148"/>
      <c r="M38" s="165"/>
      <c r="N38" s="148"/>
    </row>
    <row r="39" spans="1:14" ht="21.5" thickBot="1">
      <c r="A39" s="440">
        <v>3</v>
      </c>
      <c r="B39" s="351">
        <v>3</v>
      </c>
      <c r="C39" s="352" t="s">
        <v>814</v>
      </c>
      <c r="D39" s="356"/>
      <c r="E39" s="393"/>
      <c r="F39" s="164"/>
      <c r="G39" s="148"/>
      <c r="H39" s="148"/>
      <c r="I39" s="148"/>
      <c r="J39" s="148"/>
      <c r="K39" s="148"/>
      <c r="L39" s="148"/>
      <c r="M39" s="165"/>
      <c r="N39" s="148"/>
    </row>
    <row r="40" spans="1:14" ht="15.5">
      <c r="A40" s="427"/>
      <c r="B40" s="148"/>
      <c r="C40" s="148"/>
      <c r="D40" s="148"/>
      <c r="E40" s="148"/>
      <c r="F40" s="164"/>
      <c r="G40" s="148"/>
      <c r="H40" s="148"/>
      <c r="I40" s="148"/>
      <c r="J40" s="148"/>
      <c r="K40" s="148"/>
      <c r="L40" s="148"/>
      <c r="M40" s="165"/>
      <c r="N40" s="148"/>
    </row>
    <row r="41" spans="1:14" ht="15.5">
      <c r="A41" s="427"/>
      <c r="B41" s="148"/>
      <c r="C41" s="426" t="s">
        <v>38</v>
      </c>
      <c r="D41" s="148"/>
      <c r="E41" s="148"/>
      <c r="F41" s="164"/>
      <c r="G41" s="148"/>
      <c r="H41" s="148"/>
      <c r="I41" s="148"/>
      <c r="J41" s="148"/>
      <c r="K41" s="148"/>
      <c r="L41" s="148"/>
      <c r="M41" s="165"/>
      <c r="N41" s="148"/>
    </row>
    <row r="42" spans="1:14" ht="16" thickBot="1">
      <c r="A42" s="427"/>
      <c r="B42" s="148"/>
      <c r="C42" s="148"/>
      <c r="D42" s="148"/>
      <c r="E42" s="148"/>
      <c r="F42" s="164"/>
      <c r="G42" s="148"/>
      <c r="H42" s="148"/>
      <c r="I42" s="148"/>
      <c r="J42" s="148"/>
      <c r="K42" s="148"/>
      <c r="L42" s="148"/>
      <c r="M42" s="165"/>
      <c r="N42" s="148"/>
    </row>
    <row r="43" spans="1:14" ht="32.15" customHeight="1" thickBot="1">
      <c r="A43" s="442">
        <v>3.1</v>
      </c>
      <c r="B43" s="148"/>
      <c r="C43" s="161" t="s">
        <v>40</v>
      </c>
      <c r="D43" s="464" t="s">
        <v>825</v>
      </c>
      <c r="E43" s="464"/>
      <c r="F43" s="464"/>
      <c r="G43" s="464"/>
      <c r="H43" s="464"/>
      <c r="I43" s="464"/>
      <c r="J43" s="464"/>
      <c r="K43" s="148"/>
      <c r="L43" s="350"/>
      <c r="M43" s="163" t="str">
        <f>IF(ISBLANK(L43), "Please fill in", "")</f>
        <v>Please fill in</v>
      </c>
      <c r="N43" s="148"/>
    </row>
    <row r="44" spans="1:14" ht="21.65" customHeight="1" thickBot="1">
      <c r="A44" s="427"/>
      <c r="B44" s="148"/>
      <c r="C44" s="161"/>
      <c r="D44" s="148"/>
      <c r="E44" s="148"/>
      <c r="F44" s="164"/>
      <c r="G44" s="148"/>
      <c r="H44" s="148"/>
      <c r="I44" s="148"/>
      <c r="J44" s="148"/>
      <c r="K44" s="148"/>
      <c r="L44" s="164"/>
      <c r="M44" s="165"/>
      <c r="N44" s="148"/>
    </row>
    <row r="45" spans="1:14" ht="48.65" customHeight="1" thickBot="1">
      <c r="A45" s="442">
        <v>3.2</v>
      </c>
      <c r="B45" s="148"/>
      <c r="C45" s="161" t="s">
        <v>42</v>
      </c>
      <c r="D45" s="466" t="s">
        <v>826</v>
      </c>
      <c r="E45" s="466"/>
      <c r="F45" s="466"/>
      <c r="G45" s="466"/>
      <c r="H45" s="466"/>
      <c r="I45" s="466"/>
      <c r="J45" s="466"/>
      <c r="K45" s="148"/>
      <c r="L45" s="350"/>
      <c r="M45" s="163" t="str">
        <f>IF(ISBLANK(L45), "Please fill in", "")</f>
        <v>Please fill in</v>
      </c>
      <c r="N45" s="148"/>
    </row>
    <row r="46" spans="1:14" ht="15.5">
      <c r="A46" s="427"/>
      <c r="B46" s="148"/>
      <c r="C46" s="148"/>
      <c r="D46" s="148"/>
      <c r="E46" s="148"/>
      <c r="F46" s="164"/>
      <c r="G46" s="148"/>
      <c r="H46" s="148"/>
      <c r="I46" s="148"/>
      <c r="J46" s="148"/>
      <c r="K46" s="148"/>
      <c r="L46" s="148"/>
      <c r="M46" s="165"/>
      <c r="N46" s="148"/>
    </row>
    <row r="47" spans="1:14" ht="15.5">
      <c r="A47" s="427"/>
      <c r="B47" s="148"/>
      <c r="C47" s="148"/>
      <c r="D47" s="148"/>
      <c r="E47" s="148"/>
      <c r="F47" s="164"/>
      <c r="G47" s="148"/>
      <c r="H47" s="148"/>
      <c r="I47" s="148"/>
      <c r="J47" s="148"/>
      <c r="K47" s="148"/>
      <c r="L47" s="148"/>
      <c r="M47" s="165"/>
      <c r="N47" s="148"/>
    </row>
    <row r="48" spans="1:14" ht="16" thickBot="1">
      <c r="A48" s="427"/>
      <c r="B48" s="470" t="s">
        <v>820</v>
      </c>
      <c r="C48" s="470"/>
      <c r="D48" s="470"/>
      <c r="E48" s="470"/>
      <c r="F48" s="470"/>
      <c r="G48" s="470"/>
      <c r="H48" s="470"/>
      <c r="I48" s="470"/>
      <c r="J48" s="470"/>
      <c r="K48" s="470"/>
      <c r="L48" s="470"/>
      <c r="M48" s="165"/>
      <c r="N48" s="148"/>
    </row>
    <row r="49" spans="1:14" ht="51" customHeight="1" thickBot="1">
      <c r="A49" s="442">
        <v>3.3</v>
      </c>
      <c r="B49" s="467"/>
      <c r="C49" s="468"/>
      <c r="D49" s="468"/>
      <c r="E49" s="468"/>
      <c r="F49" s="468"/>
      <c r="G49" s="468"/>
      <c r="H49" s="468"/>
      <c r="I49" s="468"/>
      <c r="J49" s="468"/>
      <c r="K49" s="468"/>
      <c r="L49" s="469"/>
      <c r="M49" s="163" t="str">
        <f>IF(ISBLANK(B49), "Please fill in", "")</f>
        <v>Please fill in</v>
      </c>
      <c r="N49" s="148"/>
    </row>
    <row r="50" spans="1:14" ht="15.5">
      <c r="A50" s="427"/>
      <c r="B50" s="148"/>
      <c r="C50" s="161"/>
      <c r="D50" s="148"/>
      <c r="E50" s="148"/>
      <c r="F50" s="164"/>
      <c r="G50" s="148"/>
      <c r="H50" s="148"/>
      <c r="I50" s="148"/>
      <c r="J50" s="148"/>
      <c r="K50" s="148"/>
      <c r="L50" s="148"/>
      <c r="M50" s="165"/>
      <c r="N50" s="148"/>
    </row>
    <row r="51" spans="1:14" ht="16" thickBot="1">
      <c r="A51" s="427"/>
      <c r="B51" s="148"/>
      <c r="C51" s="148"/>
      <c r="D51" s="148"/>
      <c r="E51" s="148"/>
      <c r="F51" s="164"/>
      <c r="G51" s="148"/>
      <c r="H51" s="148"/>
      <c r="I51" s="148"/>
      <c r="J51" s="148"/>
      <c r="K51" s="148"/>
      <c r="L51" s="148"/>
      <c r="M51" s="165"/>
      <c r="N51" s="148"/>
    </row>
    <row r="52" spans="1:14" ht="16" thickBot="1">
      <c r="A52" s="440">
        <v>4</v>
      </c>
      <c r="B52" s="351">
        <v>4</v>
      </c>
      <c r="C52" s="352" t="s">
        <v>701</v>
      </c>
      <c r="D52" s="354"/>
      <c r="E52" s="356"/>
      <c r="F52" s="154"/>
      <c r="G52" s="149"/>
      <c r="H52" s="155"/>
      <c r="I52" s="155"/>
      <c r="J52" s="155"/>
      <c r="K52" s="155"/>
      <c r="L52" s="155"/>
      <c r="M52" s="155"/>
      <c r="N52" s="148"/>
    </row>
    <row r="53" spans="1:14" ht="15.5">
      <c r="A53" s="427"/>
      <c r="B53" s="158"/>
      <c r="C53" s="148"/>
      <c r="D53" s="148"/>
      <c r="E53" s="148"/>
      <c r="F53" s="164"/>
      <c r="G53" s="148"/>
      <c r="H53" s="148"/>
      <c r="I53" s="148"/>
      <c r="J53" s="148"/>
      <c r="K53" s="148"/>
      <c r="L53" s="148"/>
      <c r="M53" s="148"/>
      <c r="N53" s="148"/>
    </row>
    <row r="54" spans="1:14" ht="14.25" customHeight="1">
      <c r="A54" s="427"/>
      <c r="B54" s="158"/>
      <c r="C54" s="478" t="s">
        <v>47</v>
      </c>
      <c r="D54" s="478"/>
      <c r="E54" s="478"/>
      <c r="F54" s="478"/>
      <c r="G54" s="478"/>
      <c r="H54" s="478"/>
      <c r="I54" s="478"/>
      <c r="J54" s="478"/>
      <c r="K54" s="148"/>
      <c r="L54" s="148"/>
      <c r="M54" s="148"/>
      <c r="N54" s="148"/>
    </row>
    <row r="55" spans="1:14" ht="14.25" customHeight="1">
      <c r="A55" s="427"/>
      <c r="B55" s="158"/>
      <c r="C55" s="148"/>
      <c r="D55" s="148"/>
      <c r="E55" s="148"/>
      <c r="F55" s="164"/>
      <c r="G55" s="148"/>
      <c r="H55" s="148"/>
      <c r="I55" s="148"/>
      <c r="J55" s="148"/>
      <c r="K55" s="148"/>
      <c r="L55" s="148"/>
      <c r="M55" s="148"/>
      <c r="N55" s="148"/>
    </row>
    <row r="56" spans="1:14" ht="35.25" customHeight="1">
      <c r="A56" s="442">
        <v>4.0999999999999996</v>
      </c>
      <c r="B56" s="172"/>
      <c r="C56" s="173" t="s">
        <v>51</v>
      </c>
      <c r="D56" s="465" t="s">
        <v>52</v>
      </c>
      <c r="E56" s="465"/>
      <c r="F56" s="465"/>
      <c r="G56" s="465"/>
      <c r="H56" s="465"/>
      <c r="I56" s="465"/>
      <c r="J56" s="465"/>
      <c r="K56" s="465"/>
      <c r="L56" s="465"/>
      <c r="M56" s="174"/>
      <c r="N56" s="174"/>
    </row>
    <row r="57" spans="1:14" ht="7.5" customHeight="1">
      <c r="A57" s="427"/>
      <c r="B57" s="148"/>
      <c r="C57" s="175"/>
      <c r="D57" s="148"/>
      <c r="E57" s="159"/>
      <c r="F57" s="159"/>
      <c r="G57" s="159"/>
      <c r="H57" s="159"/>
      <c r="I57" s="159"/>
      <c r="J57" s="159"/>
      <c r="K57" s="159"/>
      <c r="L57" s="159"/>
      <c r="M57" s="176"/>
      <c r="N57" s="176"/>
    </row>
    <row r="58" spans="1:14" ht="19.5" customHeight="1">
      <c r="A58" s="442">
        <v>4.2</v>
      </c>
      <c r="B58" s="148"/>
      <c r="C58" s="177" t="s">
        <v>53</v>
      </c>
      <c r="D58" s="465" t="s">
        <v>809</v>
      </c>
      <c r="E58" s="465"/>
      <c r="F58" s="465"/>
      <c r="G58" s="465"/>
      <c r="H58" s="465"/>
      <c r="I58" s="465"/>
      <c r="J58" s="465"/>
      <c r="K58" s="465"/>
      <c r="L58" s="465"/>
      <c r="M58" s="174"/>
      <c r="N58" s="178"/>
    </row>
    <row r="59" spans="1:14" ht="7.5" customHeight="1">
      <c r="A59" s="171"/>
      <c r="B59" s="148"/>
      <c r="C59" s="177"/>
      <c r="D59" s="176"/>
      <c r="E59" s="148"/>
      <c r="F59" s="148"/>
      <c r="G59" s="176"/>
      <c r="H59" s="176"/>
      <c r="I59" s="176"/>
      <c r="J59" s="176"/>
      <c r="K59" s="176"/>
      <c r="L59" s="176"/>
      <c r="M59" s="176"/>
      <c r="N59" s="176"/>
    </row>
    <row r="60" spans="1:14" ht="15.5">
      <c r="A60" s="442">
        <v>4.3</v>
      </c>
      <c r="B60" s="148"/>
      <c r="C60" s="177" t="s">
        <v>54</v>
      </c>
      <c r="D60" s="465" t="s">
        <v>827</v>
      </c>
      <c r="E60" s="465"/>
      <c r="F60" s="465"/>
      <c r="G60" s="465"/>
      <c r="H60" s="465"/>
      <c r="I60" s="465"/>
      <c r="J60" s="465"/>
      <c r="K60" s="465"/>
      <c r="L60" s="465"/>
      <c r="M60" s="174"/>
      <c r="N60" s="178"/>
    </row>
    <row r="61" spans="1:14" ht="7.5" customHeight="1">
      <c r="A61" s="171"/>
      <c r="B61" s="148"/>
      <c r="C61" s="177"/>
      <c r="D61" s="176"/>
      <c r="E61" s="148"/>
      <c r="F61" s="148"/>
      <c r="G61" s="176"/>
      <c r="H61" s="176"/>
      <c r="I61" s="176"/>
      <c r="J61" s="176"/>
      <c r="K61" s="176"/>
      <c r="L61" s="176"/>
      <c r="M61" s="176"/>
      <c r="N61" s="176"/>
    </row>
    <row r="62" spans="1:14" ht="34.5" customHeight="1">
      <c r="A62" s="442">
        <v>4.4000000000000004</v>
      </c>
      <c r="B62" s="179"/>
      <c r="C62" s="177" t="s">
        <v>55</v>
      </c>
      <c r="D62" s="465" t="s">
        <v>56</v>
      </c>
      <c r="E62" s="465"/>
      <c r="F62" s="465"/>
      <c r="G62" s="465"/>
      <c r="H62" s="465"/>
      <c r="I62" s="465"/>
      <c r="J62" s="465"/>
      <c r="K62" s="465"/>
      <c r="L62" s="465"/>
      <c r="M62" s="174"/>
      <c r="N62" s="178"/>
    </row>
    <row r="63" spans="1:14" ht="11.25" customHeight="1">
      <c r="A63" s="427"/>
      <c r="B63" s="158"/>
      <c r="C63" s="148"/>
      <c r="D63" s="148"/>
      <c r="E63" s="148"/>
      <c r="F63" s="164"/>
      <c r="G63" s="148"/>
      <c r="H63" s="148"/>
      <c r="I63" s="148"/>
      <c r="J63" s="148"/>
      <c r="K63" s="148"/>
      <c r="L63" s="148"/>
      <c r="M63" s="148"/>
      <c r="N63" s="148"/>
    </row>
    <row r="64" spans="1:14" ht="21" customHeight="1" thickBot="1">
      <c r="A64" s="427"/>
      <c r="B64" s="476" t="s">
        <v>57</v>
      </c>
      <c r="C64" s="476"/>
      <c r="D64" s="476"/>
      <c r="E64" s="476"/>
      <c r="F64" s="476"/>
      <c r="G64" s="476"/>
      <c r="H64" s="476"/>
      <c r="I64" s="476"/>
      <c r="J64" s="476"/>
      <c r="K64" s="476"/>
      <c r="L64" s="476"/>
      <c r="M64" s="357"/>
      <c r="N64" s="148"/>
    </row>
    <row r="65" spans="1:14" ht="68.25" customHeight="1" thickBot="1">
      <c r="A65" s="442">
        <v>4.5</v>
      </c>
      <c r="B65" s="467"/>
      <c r="C65" s="468"/>
      <c r="D65" s="468"/>
      <c r="E65" s="468"/>
      <c r="F65" s="468"/>
      <c r="G65" s="468"/>
      <c r="H65" s="468"/>
      <c r="I65" s="468"/>
      <c r="J65" s="468"/>
      <c r="K65" s="468"/>
      <c r="L65" s="469"/>
      <c r="M65" s="163" t="str">
        <f>IF(ISBLANK(B65), "Please fill in", "")</f>
        <v>Please fill in</v>
      </c>
      <c r="N65" s="148"/>
    </row>
    <row r="66" spans="1:14" ht="15.5">
      <c r="A66" s="427"/>
      <c r="B66" s="158"/>
      <c r="C66" s="149"/>
      <c r="D66" s="149"/>
      <c r="E66" s="149"/>
      <c r="F66" s="149"/>
      <c r="G66" s="149"/>
      <c r="H66" s="149"/>
      <c r="I66" s="149"/>
      <c r="J66" s="149"/>
      <c r="K66" s="149"/>
      <c r="L66" s="149"/>
      <c r="M66" s="148"/>
      <c r="N66" s="148"/>
    </row>
    <row r="67" spans="1:14" ht="15.5">
      <c r="A67" s="427"/>
      <c r="B67" s="158"/>
      <c r="C67" s="149"/>
      <c r="D67" s="149"/>
      <c r="E67" s="149"/>
      <c r="F67" s="149"/>
      <c r="G67" s="149"/>
      <c r="H67" s="149"/>
      <c r="I67" s="149"/>
      <c r="J67" s="149"/>
      <c r="K67" s="149"/>
      <c r="L67" s="149"/>
      <c r="M67" s="148"/>
      <c r="N67" s="148"/>
    </row>
    <row r="68" spans="1:14" ht="39" customHeight="1">
      <c r="A68" s="427"/>
      <c r="B68" s="158"/>
      <c r="C68" s="449" t="s">
        <v>811</v>
      </c>
      <c r="D68" s="450"/>
      <c r="E68" s="450"/>
      <c r="F68" s="450"/>
      <c r="G68" s="450"/>
      <c r="H68" s="450"/>
      <c r="I68" s="450"/>
      <c r="J68" s="450"/>
      <c r="K68" s="450"/>
      <c r="L68" s="450"/>
      <c r="M68" s="148"/>
      <c r="N68" s="148"/>
    </row>
    <row r="69" spans="1:14" ht="15.5">
      <c r="A69" s="427"/>
      <c r="B69" s="158"/>
      <c r="C69" s="149"/>
      <c r="D69" s="149"/>
      <c r="E69" s="149"/>
      <c r="F69" s="149"/>
      <c r="G69" s="149"/>
      <c r="H69" s="149"/>
      <c r="I69" s="149"/>
      <c r="J69" s="149"/>
      <c r="K69" s="149"/>
      <c r="L69" s="149"/>
      <c r="M69" s="148"/>
      <c r="N69" s="148"/>
    </row>
    <row r="70" spans="1:14" ht="15.5">
      <c r="A70" s="427"/>
      <c r="B70" s="158"/>
      <c r="C70" s="149"/>
      <c r="D70" s="149"/>
      <c r="E70" s="149"/>
      <c r="F70" s="149"/>
      <c r="G70" s="149"/>
      <c r="H70" s="149"/>
      <c r="I70" s="149"/>
      <c r="J70" s="149"/>
      <c r="K70" s="149"/>
      <c r="L70" s="149"/>
      <c r="M70" s="148"/>
      <c r="N70" s="148"/>
    </row>
    <row r="71" spans="1:14" ht="15.5">
      <c r="A71" s="447">
        <v>4.5999999999999996</v>
      </c>
      <c r="B71" s="158"/>
      <c r="C71" s="149"/>
      <c r="D71" s="451"/>
      <c r="E71" s="452"/>
      <c r="F71" s="452"/>
      <c r="G71" s="453"/>
      <c r="H71" s="148"/>
      <c r="I71" s="183"/>
      <c r="J71" s="148"/>
      <c r="K71" s="184">
        <v>1</v>
      </c>
      <c r="L71" s="149"/>
      <c r="M71" s="148"/>
      <c r="N71" s="148"/>
    </row>
    <row r="72" spans="1:14" ht="35.15" customHeight="1">
      <c r="A72" s="447"/>
      <c r="B72" s="158"/>
      <c r="C72" s="149"/>
      <c r="D72" s="454"/>
      <c r="E72" s="455"/>
      <c r="F72" s="455"/>
      <c r="G72" s="456"/>
      <c r="H72" s="148"/>
      <c r="I72" s="441">
        <v>4.7</v>
      </c>
      <c r="J72" s="377"/>
      <c r="K72" s="387" t="str">
        <f>IF(OR(E65=J72), "Please fill in", "")</f>
        <v>Please fill in</v>
      </c>
      <c r="L72" s="149"/>
      <c r="M72" s="148"/>
      <c r="N72" s="148"/>
    </row>
    <row r="73" spans="1:14" ht="15.5">
      <c r="A73" s="427"/>
      <c r="B73" s="158"/>
      <c r="C73" s="149"/>
      <c r="D73" s="185" t="s">
        <v>812</v>
      </c>
      <c r="E73" s="186"/>
      <c r="F73" s="164"/>
      <c r="G73" s="186"/>
      <c r="H73" s="148"/>
      <c r="I73" s="148"/>
      <c r="J73" s="185" t="s">
        <v>61</v>
      </c>
      <c r="K73" s="148"/>
      <c r="L73" s="149"/>
      <c r="M73" s="148"/>
      <c r="N73" s="148"/>
    </row>
    <row r="74" spans="1:14" ht="15.5">
      <c r="A74" s="427"/>
      <c r="B74" s="158"/>
      <c r="C74" s="149"/>
      <c r="D74" s="148"/>
      <c r="E74" s="148"/>
      <c r="F74" s="164"/>
      <c r="G74" s="148"/>
      <c r="H74" s="148"/>
      <c r="I74" s="148"/>
      <c r="J74" s="148"/>
      <c r="K74" s="148"/>
      <c r="L74" s="149"/>
      <c r="M74" s="148"/>
      <c r="N74" s="148"/>
    </row>
    <row r="75" spans="1:14" ht="34.5" customHeight="1">
      <c r="A75" s="440">
        <v>4.8</v>
      </c>
      <c r="B75" s="158"/>
      <c r="C75" s="149"/>
      <c r="D75" s="457"/>
      <c r="E75" s="458"/>
      <c r="F75" s="458"/>
      <c r="G75" s="459"/>
      <c r="H75" s="163" t="str">
        <f>IF(OR(E65=D75), "Please fill in", "")</f>
        <v>Please fill in</v>
      </c>
      <c r="I75" s="184">
        <v>4.9000000000000004</v>
      </c>
      <c r="J75" s="376"/>
      <c r="K75" s="163" t="str">
        <f>IF(OR(E65=J75), "Please fill in", "")</f>
        <v>Please fill in</v>
      </c>
      <c r="L75" s="149"/>
      <c r="M75" s="148"/>
      <c r="N75" s="148"/>
    </row>
    <row r="76" spans="1:14" ht="15.5">
      <c r="A76" s="427"/>
      <c r="B76" s="158"/>
      <c r="C76" s="149"/>
      <c r="D76" s="185" t="s">
        <v>63</v>
      </c>
      <c r="E76" s="149"/>
      <c r="F76" s="149"/>
      <c r="G76" s="149"/>
      <c r="H76" s="149"/>
      <c r="I76" s="149"/>
      <c r="J76" s="185" t="s">
        <v>64</v>
      </c>
      <c r="K76" s="149"/>
      <c r="L76" s="149"/>
      <c r="M76" s="148"/>
      <c r="N76" s="148"/>
    </row>
    <row r="77" spans="1:14" ht="15.5">
      <c r="A77" s="427"/>
      <c r="B77" s="158"/>
      <c r="C77" s="149"/>
      <c r="D77" s="149"/>
      <c r="E77" s="149"/>
      <c r="F77" s="149"/>
      <c r="G77" s="149"/>
      <c r="H77" s="149"/>
      <c r="I77" s="149"/>
      <c r="J77" s="149"/>
      <c r="K77" s="149"/>
      <c r="L77" s="149"/>
      <c r="M77" s="148"/>
      <c r="N77" s="148"/>
    </row>
    <row r="78" spans="1:14" ht="15.5">
      <c r="A78" s="427"/>
      <c r="B78" s="158"/>
      <c r="C78" s="149"/>
      <c r="D78" s="149"/>
      <c r="E78" s="149"/>
      <c r="F78" s="149"/>
      <c r="G78" s="149"/>
      <c r="H78" s="149"/>
      <c r="I78" s="149"/>
      <c r="J78" s="149"/>
      <c r="K78" s="149"/>
      <c r="L78" s="149"/>
      <c r="M78" s="148"/>
      <c r="N78" s="148"/>
    </row>
    <row r="79" spans="1:14" ht="15.5">
      <c r="A79" s="448">
        <v>4.0999999999999996</v>
      </c>
      <c r="B79" s="158"/>
      <c r="C79" s="149"/>
      <c r="D79" s="451"/>
      <c r="E79" s="452"/>
      <c r="F79" s="452"/>
      <c r="G79" s="453"/>
      <c r="H79" s="148"/>
      <c r="I79" s="183"/>
      <c r="J79" s="148"/>
      <c r="K79" s="184">
        <v>1</v>
      </c>
      <c r="L79" s="149"/>
      <c r="M79" s="148"/>
      <c r="N79" s="148"/>
    </row>
    <row r="80" spans="1:14" ht="23.15" customHeight="1">
      <c r="A80" s="448"/>
      <c r="B80" s="158"/>
      <c r="C80" s="149"/>
      <c r="D80" s="454"/>
      <c r="E80" s="455"/>
      <c r="F80" s="455"/>
      <c r="G80" s="456"/>
      <c r="H80" s="148"/>
      <c r="I80" s="441">
        <v>4.1100000000000003</v>
      </c>
      <c r="J80" s="377"/>
      <c r="K80" s="387" t="str">
        <f>IF(OR(E73=J80), "Please fill in", "")</f>
        <v>Please fill in</v>
      </c>
      <c r="L80" s="149"/>
      <c r="M80" s="148"/>
      <c r="N80" s="148"/>
    </row>
    <row r="81" spans="1:14" ht="30.65" customHeight="1">
      <c r="A81" s="427"/>
      <c r="B81" s="158"/>
      <c r="C81" s="149"/>
      <c r="D81" s="460" t="s">
        <v>813</v>
      </c>
      <c r="E81" s="460"/>
      <c r="F81" s="460"/>
      <c r="G81" s="460"/>
      <c r="H81" s="148"/>
      <c r="I81" s="148"/>
      <c r="J81" s="185" t="s">
        <v>61</v>
      </c>
      <c r="K81" s="148"/>
      <c r="L81" s="149"/>
      <c r="M81" s="148"/>
      <c r="N81" s="148"/>
    </row>
    <row r="82" spans="1:14" ht="15.5">
      <c r="A82" s="427"/>
      <c r="B82" s="158"/>
      <c r="C82" s="149"/>
      <c r="D82" s="148"/>
      <c r="E82" s="148"/>
      <c r="F82" s="164"/>
      <c r="G82" s="148"/>
      <c r="H82" s="148"/>
      <c r="I82" s="148"/>
      <c r="J82" s="148"/>
      <c r="K82" s="148"/>
      <c r="L82" s="149"/>
      <c r="M82" s="148"/>
      <c r="N82" s="148"/>
    </row>
    <row r="83" spans="1:14" ht="30.65" customHeight="1">
      <c r="A83" s="440">
        <v>4.12</v>
      </c>
      <c r="B83" s="158"/>
      <c r="C83" s="149"/>
      <c r="D83" s="457"/>
      <c r="E83" s="458"/>
      <c r="F83" s="458"/>
      <c r="G83" s="459"/>
      <c r="H83" s="163" t="str">
        <f>IF(OR(E73=D83), "Please fill in", "")</f>
        <v>Please fill in</v>
      </c>
      <c r="I83" s="184">
        <v>4.13</v>
      </c>
      <c r="J83" s="376"/>
      <c r="K83" s="163" t="str">
        <f>IF(OR(E73=J83), "Please fill in", "")</f>
        <v>Please fill in</v>
      </c>
      <c r="L83" s="149"/>
      <c r="M83" s="148"/>
      <c r="N83" s="148"/>
    </row>
    <row r="84" spans="1:14" ht="15.5">
      <c r="A84" s="427"/>
      <c r="B84" s="158"/>
      <c r="C84" s="149"/>
      <c r="D84" s="185" t="s">
        <v>63</v>
      </c>
      <c r="E84" s="149"/>
      <c r="F84" s="149"/>
      <c r="G84" s="149"/>
      <c r="H84" s="149"/>
      <c r="I84" s="149"/>
      <c r="J84" s="185" t="s">
        <v>64</v>
      </c>
      <c r="K84" s="149"/>
      <c r="L84" s="149"/>
      <c r="M84" s="148"/>
      <c r="N84" s="148"/>
    </row>
    <row r="85" spans="1:14" ht="15.5">
      <c r="A85" s="427"/>
      <c r="B85" s="158"/>
      <c r="C85" s="149"/>
      <c r="D85" s="149"/>
      <c r="E85" s="149"/>
      <c r="F85" s="149"/>
      <c r="G85" s="149"/>
      <c r="H85" s="149"/>
      <c r="I85" s="149"/>
      <c r="J85" s="149"/>
      <c r="K85" s="149"/>
      <c r="L85" s="149"/>
      <c r="M85" s="148"/>
      <c r="N85" s="148"/>
    </row>
    <row r="86" spans="1:14" ht="15.5">
      <c r="A86" s="427"/>
      <c r="B86" s="158"/>
      <c r="C86" s="148"/>
      <c r="D86" s="148"/>
      <c r="E86" s="148"/>
      <c r="F86" s="164"/>
      <c r="G86" s="148"/>
      <c r="H86" s="148"/>
      <c r="I86" s="148"/>
      <c r="J86" s="148"/>
      <c r="K86" s="148"/>
      <c r="L86" s="148"/>
      <c r="M86" s="148"/>
      <c r="N86" s="148"/>
    </row>
    <row r="87" spans="1:14" ht="16" thickBot="1">
      <c r="A87" s="427"/>
      <c r="B87" s="167"/>
      <c r="C87" s="148"/>
      <c r="D87" s="148"/>
      <c r="E87" s="148"/>
      <c r="F87" s="164"/>
      <c r="G87" s="148"/>
      <c r="H87" s="148"/>
      <c r="I87" s="148"/>
      <c r="J87" s="148"/>
      <c r="K87" s="148"/>
      <c r="L87" s="148"/>
      <c r="M87" s="148"/>
      <c r="N87" s="148"/>
    </row>
    <row r="88" spans="1:14" ht="21.5" thickBot="1">
      <c r="A88" s="440">
        <v>5</v>
      </c>
      <c r="B88" s="351">
        <v>5</v>
      </c>
      <c r="C88" s="352" t="s">
        <v>58</v>
      </c>
      <c r="D88" s="353"/>
      <c r="E88" s="393" t="str">
        <f>IF(AND(OR('Cover Sheet'!C10='Cover Sheet'!C43,'Cover Sheet'!C10='Cover Sheet'!C44),OR('Cover Sheet'!C12='Cover Sheet'!C23,'Cover Sheet'!C12='Cover Sheet'!C24,'Cover Sheet'!C12='Cover Sheet'!C25,'Cover Sheet'!C12='Cover Sheet'!C26,'Cover Sheet'!C12='Cover Sheet'!C22)),""," This section does not apply. Please do not fill in.")</f>
        <v/>
      </c>
      <c r="G88" s="155"/>
      <c r="H88" s="155"/>
      <c r="I88" s="155"/>
      <c r="J88" s="155"/>
      <c r="K88" s="155"/>
      <c r="L88" s="155"/>
      <c r="M88" s="148"/>
      <c r="N88" s="148"/>
    </row>
    <row r="89" spans="1:14" ht="15.5">
      <c r="A89" s="427"/>
      <c r="B89" s="180"/>
      <c r="C89" s="156"/>
      <c r="D89" s="148"/>
      <c r="F89" s="154"/>
      <c r="G89" s="149"/>
      <c r="H89" s="155"/>
      <c r="I89" s="155"/>
      <c r="J89" s="155"/>
      <c r="K89" s="155"/>
      <c r="L89" s="155"/>
      <c r="M89" s="155"/>
      <c r="N89" s="148"/>
    </row>
    <row r="90" spans="1:14" ht="27.75" customHeight="1">
      <c r="A90" s="427"/>
      <c r="B90" s="358"/>
      <c r="C90" s="358" t="s">
        <v>59</v>
      </c>
      <c r="D90" s="358"/>
      <c r="E90" s="358"/>
      <c r="F90" s="358"/>
      <c r="G90" s="358"/>
      <c r="H90" s="358"/>
      <c r="I90" s="358"/>
      <c r="J90" s="358"/>
      <c r="K90" s="358"/>
      <c r="L90" s="358"/>
      <c r="M90" s="155"/>
      <c r="N90" s="148"/>
    </row>
    <row r="91" spans="1:14" ht="15.5">
      <c r="A91" s="427"/>
      <c r="B91" s="180"/>
      <c r="C91" s="156"/>
      <c r="D91" s="148"/>
      <c r="E91" s="153"/>
      <c r="F91" s="154"/>
      <c r="G91" s="149"/>
      <c r="H91" s="155"/>
      <c r="I91" s="155"/>
      <c r="J91" s="155"/>
      <c r="K91" s="155"/>
      <c r="L91" s="155"/>
      <c r="M91" s="155"/>
      <c r="N91" s="148"/>
    </row>
    <row r="92" spans="1:14" ht="54" customHeight="1">
      <c r="A92" s="427"/>
      <c r="B92" s="180"/>
      <c r="C92" s="462" t="s">
        <v>807</v>
      </c>
      <c r="D92" s="462"/>
      <c r="E92" s="462"/>
      <c r="F92" s="462"/>
      <c r="G92" s="462"/>
      <c r="H92" s="462"/>
      <c r="I92" s="462"/>
      <c r="J92" s="462"/>
      <c r="K92" s="462"/>
      <c r="L92" s="462"/>
      <c r="M92" s="182"/>
      <c r="N92" s="155"/>
    </row>
    <row r="93" spans="1:14" ht="13.5" customHeight="1">
      <c r="A93" s="427"/>
      <c r="B93" s="180"/>
      <c r="C93" s="181"/>
      <c r="D93" s="181"/>
      <c r="E93" s="181"/>
      <c r="F93" s="181"/>
      <c r="G93" s="181"/>
      <c r="H93" s="181"/>
      <c r="I93" s="181"/>
      <c r="J93" s="181"/>
      <c r="K93" s="181"/>
      <c r="L93" s="181"/>
      <c r="M93" s="182"/>
      <c r="N93" s="148"/>
    </row>
    <row r="94" spans="1:14" ht="24" customHeight="1">
      <c r="A94" s="447">
        <v>5.0999999999999996</v>
      </c>
      <c r="B94" s="167"/>
      <c r="C94" s="463"/>
      <c r="D94" s="451"/>
      <c r="E94" s="452"/>
      <c r="F94" s="452"/>
      <c r="G94" s="453"/>
      <c r="H94" s="148"/>
      <c r="I94" s="183"/>
      <c r="J94" s="148"/>
      <c r="K94" s="184">
        <v>1</v>
      </c>
      <c r="L94" s="148"/>
      <c r="M94" s="148"/>
      <c r="N94" s="148"/>
    </row>
    <row r="95" spans="1:14" ht="30.75" customHeight="1">
      <c r="A95" s="447"/>
      <c r="B95" s="167"/>
      <c r="C95" s="463"/>
      <c r="D95" s="454"/>
      <c r="E95" s="455"/>
      <c r="F95" s="455"/>
      <c r="G95" s="456"/>
      <c r="H95" s="148"/>
      <c r="I95" s="441">
        <v>5.2</v>
      </c>
      <c r="J95" s="377"/>
      <c r="K95" s="387" t="str">
        <f>IF(OR(E88=J95), "Please fill in", "")</f>
        <v>Please fill in</v>
      </c>
      <c r="L95" s="148"/>
      <c r="M95" s="148"/>
      <c r="N95" s="148"/>
    </row>
    <row r="96" spans="1:14" ht="16.5" customHeight="1">
      <c r="A96" s="427"/>
      <c r="B96" s="167"/>
      <c r="C96" s="148"/>
      <c r="D96" s="185" t="s">
        <v>60</v>
      </c>
      <c r="E96" s="186"/>
      <c r="F96" s="164"/>
      <c r="G96" s="186"/>
      <c r="H96" s="148"/>
      <c r="I96" s="148"/>
      <c r="J96" s="185" t="s">
        <v>61</v>
      </c>
      <c r="K96" s="148"/>
      <c r="L96" s="148"/>
      <c r="M96" s="148"/>
      <c r="N96" s="148"/>
    </row>
    <row r="97" spans="1:16" ht="15.5">
      <c r="A97" s="427"/>
      <c r="B97" s="167"/>
      <c r="C97" s="148"/>
      <c r="D97" s="148"/>
      <c r="E97" s="148"/>
      <c r="F97" s="164"/>
      <c r="G97" s="148"/>
      <c r="H97" s="148"/>
      <c r="I97" s="148"/>
      <c r="J97" s="148"/>
      <c r="K97" s="148"/>
      <c r="L97" s="148"/>
      <c r="M97" s="148"/>
      <c r="N97" s="148"/>
    </row>
    <row r="98" spans="1:16" ht="28.5" customHeight="1">
      <c r="A98" s="440">
        <v>5.3</v>
      </c>
      <c r="B98" s="167"/>
      <c r="C98" s="183"/>
      <c r="D98" s="457"/>
      <c r="E98" s="458"/>
      <c r="F98" s="458"/>
      <c r="G98" s="459"/>
      <c r="H98" s="163" t="str">
        <f>IF(OR(E88=D98), "Please fill in", "")</f>
        <v>Please fill in</v>
      </c>
      <c r="I98" s="184">
        <v>5.4</v>
      </c>
      <c r="J98" s="376"/>
      <c r="K98" s="163" t="str">
        <f>IF(OR(E88=J98), "Please fill in", "")</f>
        <v>Please fill in</v>
      </c>
      <c r="L98" s="148"/>
      <c r="M98" s="148"/>
      <c r="N98" s="148"/>
      <c r="P98" t="s">
        <v>62</v>
      </c>
    </row>
    <row r="99" spans="1:16" ht="19.5" customHeight="1">
      <c r="A99" s="427"/>
      <c r="B99" s="167"/>
      <c r="C99" s="183"/>
      <c r="D99" s="185" t="s">
        <v>63</v>
      </c>
      <c r="E99" s="149"/>
      <c r="F99" s="149"/>
      <c r="G99" s="149"/>
      <c r="H99" s="149"/>
      <c r="I99" s="149"/>
      <c r="J99" s="185" t="s">
        <v>64</v>
      </c>
      <c r="K99" s="148"/>
      <c r="L99" s="148"/>
      <c r="M99" s="148"/>
      <c r="N99" s="148"/>
      <c r="P99" t="s">
        <v>65</v>
      </c>
    </row>
    <row r="100" spans="1:16" ht="23.25" customHeight="1">
      <c r="A100" s="427"/>
      <c r="B100" s="180"/>
      <c r="C100" s="156"/>
      <c r="D100" s="148"/>
      <c r="E100" s="153"/>
      <c r="F100" s="154"/>
      <c r="G100" s="149"/>
      <c r="H100" s="155"/>
      <c r="I100" s="155"/>
      <c r="J100" s="155"/>
      <c r="K100" s="155"/>
      <c r="L100" s="155"/>
      <c r="M100" s="155"/>
      <c r="N100" s="148"/>
    </row>
    <row r="101" spans="1:16" ht="35.25" customHeight="1">
      <c r="A101" s="427"/>
      <c r="B101" s="180"/>
      <c r="C101" s="461" t="s">
        <v>519</v>
      </c>
      <c r="D101" s="461"/>
      <c r="E101" s="461"/>
      <c r="F101" s="461"/>
      <c r="G101" s="461"/>
      <c r="H101" s="461"/>
      <c r="I101" s="461"/>
      <c r="J101" s="461"/>
      <c r="K101" s="461"/>
      <c r="L101" s="461"/>
      <c r="M101" s="155"/>
      <c r="N101" s="148"/>
    </row>
    <row r="102" spans="1:16" ht="15.5">
      <c r="A102" s="427"/>
      <c r="B102" s="167"/>
      <c r="C102" s="148"/>
      <c r="D102" s="148"/>
      <c r="E102" s="148"/>
      <c r="F102" s="164"/>
      <c r="G102" s="148"/>
      <c r="H102" s="148"/>
      <c r="I102" s="148"/>
      <c r="J102" s="148"/>
      <c r="K102" s="148"/>
      <c r="L102" s="148"/>
      <c r="M102" s="148"/>
      <c r="N102" s="148"/>
      <c r="P102" t="s">
        <v>66</v>
      </c>
    </row>
    <row r="103" spans="1:16" s="190" customFormat="1" ht="16" thickBot="1">
      <c r="A103" s="428"/>
      <c r="B103" s="187"/>
      <c r="C103" s="188"/>
      <c r="D103" s="188"/>
      <c r="E103" s="188"/>
      <c r="F103" s="189"/>
      <c r="G103" s="188"/>
      <c r="H103" s="188"/>
      <c r="I103" s="188"/>
      <c r="J103" s="188"/>
      <c r="K103" s="188"/>
      <c r="L103" s="188"/>
      <c r="M103" s="188"/>
      <c r="N103" s="188"/>
    </row>
    <row r="104" spans="1:16" ht="12.75" hidden="1" customHeight="1"/>
    <row r="105" spans="1:16" ht="12.75" hidden="1" customHeight="1"/>
    <row r="106" spans="1:16"/>
    <row r="107" spans="1:16"/>
    <row r="108" spans="1:16"/>
  </sheetData>
  <sheetProtection algorithmName="SHA-512" hashValue="D2tVfLvUf3GzTOsBZrO4Lqe2q0Ua0HIF+EG+r4y+jdV0kbpmMh7i/0Xma2MyEh3EBDzuId2UJhZW8eCsQmYAHw==" saltValue="xXdP4Lmj8Ng+IVvIZ3wsVA==" spinCount="100000" sheet="1" selectLockedCells="1"/>
  <protectedRanges>
    <protectedRange sqref="L8 L10 L12 L14 L32 L34 L36 C65:L65 J95 J98 D98:G98 L16 J72 J75 D75:G75 J80 J83 D83:G83 L43 L45 C49:L49" name="Range1"/>
  </protectedRanges>
  <mergeCells count="38">
    <mergeCell ref="A1:N1"/>
    <mergeCell ref="B20:L20"/>
    <mergeCell ref="B19:L19"/>
    <mergeCell ref="B65:L65"/>
    <mergeCell ref="B64:L64"/>
    <mergeCell ref="D8:J8"/>
    <mergeCell ref="D10:J10"/>
    <mergeCell ref="D12:J12"/>
    <mergeCell ref="D14:J14"/>
    <mergeCell ref="E36:K36"/>
    <mergeCell ref="C54:J54"/>
    <mergeCell ref="D56:L56"/>
    <mergeCell ref="E34:K34"/>
    <mergeCell ref="C27:J27"/>
    <mergeCell ref="D43:J43"/>
    <mergeCell ref="E32:K32"/>
    <mergeCell ref="D16:J16"/>
    <mergeCell ref="D62:L62"/>
    <mergeCell ref="D58:L58"/>
    <mergeCell ref="D60:L60"/>
    <mergeCell ref="D29:J29"/>
    <mergeCell ref="D45:J45"/>
    <mergeCell ref="B49:L49"/>
    <mergeCell ref="B48:L48"/>
    <mergeCell ref="C101:L101"/>
    <mergeCell ref="C92:L92"/>
    <mergeCell ref="C94:C95"/>
    <mergeCell ref="D94:G95"/>
    <mergeCell ref="D98:G98"/>
    <mergeCell ref="A71:A72"/>
    <mergeCell ref="A79:A80"/>
    <mergeCell ref="A94:A95"/>
    <mergeCell ref="C68:L68"/>
    <mergeCell ref="D71:G72"/>
    <mergeCell ref="D75:G75"/>
    <mergeCell ref="D79:G80"/>
    <mergeCell ref="D83:G83"/>
    <mergeCell ref="D81:G81"/>
  </mergeCells>
  <phoneticPr fontId="2" type="noConversion"/>
  <conditionalFormatting sqref="B102:L102 N102 B103:N103">
    <cfRule type="expression" dxfId="29" priority="32" stopIfTrue="1">
      <formula>#REF!="INTERIM FINANCIAL RETURN"</formula>
    </cfRule>
  </conditionalFormatting>
  <dataValidations count="13">
    <dataValidation allowBlank="1" showErrorMessage="1" prompt="Please ensure all Validation Checks are positive." sqref="D98 D75 D83" xr:uid="{BE6774DD-D078-4777-A0BC-314D4D2E94B3}"/>
    <dataValidation type="list" allowBlank="1" showInputMessage="1" showErrorMessage="1" sqref="J98" xr:uid="{8932AFCB-2B8B-4ED0-8D39-BE628041EE02}">
      <formula1>$P$98:$P$99</formula1>
    </dataValidation>
    <dataValidation allowBlank="1" showInputMessage="1" showErrorMessage="1" errorTitle="FINANCIAL DETAILS" error="Insert Yes/ No" sqref="L15 L24 L17:L18" xr:uid="{A088D0CC-F9BC-47A6-B5D6-511AB3CFF44E}"/>
    <dataValidation type="date" allowBlank="1" showInputMessage="1" showErrorMessage="1" errorTitle="COVER SHEET" error="Insert date in the form dd/mm/yy_x000a_" sqref="K65631 JG65631 TC65631 ACY65631 AMU65631 AWQ65631 BGM65631 BQI65631 CAE65631 CKA65631 CTW65631 DDS65631 DNO65631 DXK65631 EHG65631 ERC65631 FAY65631 FKU65631 FUQ65631 GEM65631 GOI65631 GYE65631 HIA65631 HRW65631 IBS65631 ILO65631 IVK65631 JFG65631 JPC65631 JYY65631 KIU65631 KSQ65631 LCM65631 LMI65631 LWE65631 MGA65631 MPW65631 MZS65631 NJO65631 NTK65631 ODG65631 ONC65631 OWY65631 PGU65631 PQQ65631 QAM65631 QKI65631 QUE65631 REA65631 RNW65631 RXS65631 SHO65631 SRK65631 TBG65631 TLC65631 TUY65631 UEU65631 UOQ65631 UYM65631 VII65631 VSE65631 WCA65631 WLW65631 WVS65631 K131167 JG131167 TC131167 ACY131167 AMU131167 AWQ131167 BGM131167 BQI131167 CAE131167 CKA131167 CTW131167 DDS131167 DNO131167 DXK131167 EHG131167 ERC131167 FAY131167 FKU131167 FUQ131167 GEM131167 GOI131167 GYE131167 HIA131167 HRW131167 IBS131167 ILO131167 IVK131167 JFG131167 JPC131167 JYY131167 KIU131167 KSQ131167 LCM131167 LMI131167 LWE131167 MGA131167 MPW131167 MZS131167 NJO131167 NTK131167 ODG131167 ONC131167 OWY131167 PGU131167 PQQ131167 QAM131167 QKI131167 QUE131167 REA131167 RNW131167 RXS131167 SHO131167 SRK131167 TBG131167 TLC131167 TUY131167 UEU131167 UOQ131167 UYM131167 VII131167 VSE131167 WCA131167 WLW131167 WVS131167 K196703 JG196703 TC196703 ACY196703 AMU196703 AWQ196703 BGM196703 BQI196703 CAE196703 CKA196703 CTW196703 DDS196703 DNO196703 DXK196703 EHG196703 ERC196703 FAY196703 FKU196703 FUQ196703 GEM196703 GOI196703 GYE196703 HIA196703 HRW196703 IBS196703 ILO196703 IVK196703 JFG196703 JPC196703 JYY196703 KIU196703 KSQ196703 LCM196703 LMI196703 LWE196703 MGA196703 MPW196703 MZS196703 NJO196703 NTK196703 ODG196703 ONC196703 OWY196703 PGU196703 PQQ196703 QAM196703 QKI196703 QUE196703 REA196703 RNW196703 RXS196703 SHO196703 SRK196703 TBG196703 TLC196703 TUY196703 UEU196703 UOQ196703 UYM196703 VII196703 VSE196703 WCA196703 WLW196703 WVS196703 K262239 JG262239 TC262239 ACY262239 AMU262239 AWQ262239 BGM262239 BQI262239 CAE262239 CKA262239 CTW262239 DDS262239 DNO262239 DXK262239 EHG262239 ERC262239 FAY262239 FKU262239 FUQ262239 GEM262239 GOI262239 GYE262239 HIA262239 HRW262239 IBS262239 ILO262239 IVK262239 JFG262239 JPC262239 JYY262239 KIU262239 KSQ262239 LCM262239 LMI262239 LWE262239 MGA262239 MPW262239 MZS262239 NJO262239 NTK262239 ODG262239 ONC262239 OWY262239 PGU262239 PQQ262239 QAM262239 QKI262239 QUE262239 REA262239 RNW262239 RXS262239 SHO262239 SRK262239 TBG262239 TLC262239 TUY262239 UEU262239 UOQ262239 UYM262239 VII262239 VSE262239 WCA262239 WLW262239 WVS262239 K327775 JG327775 TC327775 ACY327775 AMU327775 AWQ327775 BGM327775 BQI327775 CAE327775 CKA327775 CTW327775 DDS327775 DNO327775 DXK327775 EHG327775 ERC327775 FAY327775 FKU327775 FUQ327775 GEM327775 GOI327775 GYE327775 HIA327775 HRW327775 IBS327775 ILO327775 IVK327775 JFG327775 JPC327775 JYY327775 KIU327775 KSQ327775 LCM327775 LMI327775 LWE327775 MGA327775 MPW327775 MZS327775 NJO327775 NTK327775 ODG327775 ONC327775 OWY327775 PGU327775 PQQ327775 QAM327775 QKI327775 QUE327775 REA327775 RNW327775 RXS327775 SHO327775 SRK327775 TBG327775 TLC327775 TUY327775 UEU327775 UOQ327775 UYM327775 VII327775 VSE327775 WCA327775 WLW327775 WVS327775 K393311 JG393311 TC393311 ACY393311 AMU393311 AWQ393311 BGM393311 BQI393311 CAE393311 CKA393311 CTW393311 DDS393311 DNO393311 DXK393311 EHG393311 ERC393311 FAY393311 FKU393311 FUQ393311 GEM393311 GOI393311 GYE393311 HIA393311 HRW393311 IBS393311 ILO393311 IVK393311 JFG393311 JPC393311 JYY393311 KIU393311 KSQ393311 LCM393311 LMI393311 LWE393311 MGA393311 MPW393311 MZS393311 NJO393311 NTK393311 ODG393311 ONC393311 OWY393311 PGU393311 PQQ393311 QAM393311 QKI393311 QUE393311 REA393311 RNW393311 RXS393311 SHO393311 SRK393311 TBG393311 TLC393311 TUY393311 UEU393311 UOQ393311 UYM393311 VII393311 VSE393311 WCA393311 WLW393311 WVS393311 K458847 JG458847 TC458847 ACY458847 AMU458847 AWQ458847 BGM458847 BQI458847 CAE458847 CKA458847 CTW458847 DDS458847 DNO458847 DXK458847 EHG458847 ERC458847 FAY458847 FKU458847 FUQ458847 GEM458847 GOI458847 GYE458847 HIA458847 HRW458847 IBS458847 ILO458847 IVK458847 JFG458847 JPC458847 JYY458847 KIU458847 KSQ458847 LCM458847 LMI458847 LWE458847 MGA458847 MPW458847 MZS458847 NJO458847 NTK458847 ODG458847 ONC458847 OWY458847 PGU458847 PQQ458847 QAM458847 QKI458847 QUE458847 REA458847 RNW458847 RXS458847 SHO458847 SRK458847 TBG458847 TLC458847 TUY458847 UEU458847 UOQ458847 UYM458847 VII458847 VSE458847 WCA458847 WLW458847 WVS458847 K524383 JG524383 TC524383 ACY524383 AMU524383 AWQ524383 BGM524383 BQI524383 CAE524383 CKA524383 CTW524383 DDS524383 DNO524383 DXK524383 EHG524383 ERC524383 FAY524383 FKU524383 FUQ524383 GEM524383 GOI524383 GYE524383 HIA524383 HRW524383 IBS524383 ILO524383 IVK524383 JFG524383 JPC524383 JYY524383 KIU524383 KSQ524383 LCM524383 LMI524383 LWE524383 MGA524383 MPW524383 MZS524383 NJO524383 NTK524383 ODG524383 ONC524383 OWY524383 PGU524383 PQQ524383 QAM524383 QKI524383 QUE524383 REA524383 RNW524383 RXS524383 SHO524383 SRK524383 TBG524383 TLC524383 TUY524383 UEU524383 UOQ524383 UYM524383 VII524383 VSE524383 WCA524383 WLW524383 WVS524383 K589919 JG589919 TC589919 ACY589919 AMU589919 AWQ589919 BGM589919 BQI589919 CAE589919 CKA589919 CTW589919 DDS589919 DNO589919 DXK589919 EHG589919 ERC589919 FAY589919 FKU589919 FUQ589919 GEM589919 GOI589919 GYE589919 HIA589919 HRW589919 IBS589919 ILO589919 IVK589919 JFG589919 JPC589919 JYY589919 KIU589919 KSQ589919 LCM589919 LMI589919 LWE589919 MGA589919 MPW589919 MZS589919 NJO589919 NTK589919 ODG589919 ONC589919 OWY589919 PGU589919 PQQ589919 QAM589919 QKI589919 QUE589919 REA589919 RNW589919 RXS589919 SHO589919 SRK589919 TBG589919 TLC589919 TUY589919 UEU589919 UOQ589919 UYM589919 VII589919 VSE589919 WCA589919 WLW589919 WVS589919 K655455 JG655455 TC655455 ACY655455 AMU655455 AWQ655455 BGM655455 BQI655455 CAE655455 CKA655455 CTW655455 DDS655455 DNO655455 DXK655455 EHG655455 ERC655455 FAY655455 FKU655455 FUQ655455 GEM655455 GOI655455 GYE655455 HIA655455 HRW655455 IBS655455 ILO655455 IVK655455 JFG655455 JPC655455 JYY655455 KIU655455 KSQ655455 LCM655455 LMI655455 LWE655455 MGA655455 MPW655455 MZS655455 NJO655455 NTK655455 ODG655455 ONC655455 OWY655455 PGU655455 PQQ655455 QAM655455 QKI655455 QUE655455 REA655455 RNW655455 RXS655455 SHO655455 SRK655455 TBG655455 TLC655455 TUY655455 UEU655455 UOQ655455 UYM655455 VII655455 VSE655455 WCA655455 WLW655455 WVS655455 K720991 JG720991 TC720991 ACY720991 AMU720991 AWQ720991 BGM720991 BQI720991 CAE720991 CKA720991 CTW720991 DDS720991 DNO720991 DXK720991 EHG720991 ERC720991 FAY720991 FKU720991 FUQ720991 GEM720991 GOI720991 GYE720991 HIA720991 HRW720991 IBS720991 ILO720991 IVK720991 JFG720991 JPC720991 JYY720991 KIU720991 KSQ720991 LCM720991 LMI720991 LWE720991 MGA720991 MPW720991 MZS720991 NJO720991 NTK720991 ODG720991 ONC720991 OWY720991 PGU720991 PQQ720991 QAM720991 QKI720991 QUE720991 REA720991 RNW720991 RXS720991 SHO720991 SRK720991 TBG720991 TLC720991 TUY720991 UEU720991 UOQ720991 UYM720991 VII720991 VSE720991 WCA720991 WLW720991 WVS720991 K786527 JG786527 TC786527 ACY786527 AMU786527 AWQ786527 BGM786527 BQI786527 CAE786527 CKA786527 CTW786527 DDS786527 DNO786527 DXK786527 EHG786527 ERC786527 FAY786527 FKU786527 FUQ786527 GEM786527 GOI786527 GYE786527 HIA786527 HRW786527 IBS786527 ILO786527 IVK786527 JFG786527 JPC786527 JYY786527 KIU786527 KSQ786527 LCM786527 LMI786527 LWE786527 MGA786527 MPW786527 MZS786527 NJO786527 NTK786527 ODG786527 ONC786527 OWY786527 PGU786527 PQQ786527 QAM786527 QKI786527 QUE786527 REA786527 RNW786527 RXS786527 SHO786527 SRK786527 TBG786527 TLC786527 TUY786527 UEU786527 UOQ786527 UYM786527 VII786527 VSE786527 WCA786527 WLW786527 WVS786527 K852063 JG852063 TC852063 ACY852063 AMU852063 AWQ852063 BGM852063 BQI852063 CAE852063 CKA852063 CTW852063 DDS852063 DNO852063 DXK852063 EHG852063 ERC852063 FAY852063 FKU852063 FUQ852063 GEM852063 GOI852063 GYE852063 HIA852063 HRW852063 IBS852063 ILO852063 IVK852063 JFG852063 JPC852063 JYY852063 KIU852063 KSQ852063 LCM852063 LMI852063 LWE852063 MGA852063 MPW852063 MZS852063 NJO852063 NTK852063 ODG852063 ONC852063 OWY852063 PGU852063 PQQ852063 QAM852063 QKI852063 QUE852063 REA852063 RNW852063 RXS852063 SHO852063 SRK852063 TBG852063 TLC852063 TUY852063 UEU852063 UOQ852063 UYM852063 VII852063 VSE852063 WCA852063 WLW852063 WVS852063 K917599 JG917599 TC917599 ACY917599 AMU917599 AWQ917599 BGM917599 BQI917599 CAE917599 CKA917599 CTW917599 DDS917599 DNO917599 DXK917599 EHG917599 ERC917599 FAY917599 FKU917599 FUQ917599 GEM917599 GOI917599 GYE917599 HIA917599 HRW917599 IBS917599 ILO917599 IVK917599 JFG917599 JPC917599 JYY917599 KIU917599 KSQ917599 LCM917599 LMI917599 LWE917599 MGA917599 MPW917599 MZS917599 NJO917599 NTK917599 ODG917599 ONC917599 OWY917599 PGU917599 PQQ917599 QAM917599 QKI917599 QUE917599 REA917599 RNW917599 RXS917599 SHO917599 SRK917599 TBG917599 TLC917599 TUY917599 UEU917599 UOQ917599 UYM917599 VII917599 VSE917599 WCA917599 WLW917599 WVS917599 K983135 JG983135 TC983135 ACY983135 AMU983135 AWQ983135 BGM983135 BQI983135 CAE983135 CKA983135 CTW983135 DDS983135 DNO983135 DXK983135 EHG983135 ERC983135 FAY983135 FKU983135 FUQ983135 GEM983135 GOI983135 GYE983135 HIA983135 HRW983135 IBS983135 ILO983135 IVK983135 JFG983135 JPC983135 JYY983135 KIU983135 KSQ983135 LCM983135 LMI983135 LWE983135 MGA983135 MPW983135 MZS983135 NJO983135 NTK983135 ODG983135 ONC983135 OWY983135 PGU983135 PQQ983135 QAM983135 QKI983135 QUE983135 REA983135 RNW983135 RXS983135 SHO983135 SRK983135 TBG983135 TLC983135 TUY983135 UEU983135 UOQ983135 UYM983135 VII983135 VSE983135 WCA983135 WLW983135 WVS983135 J65635 JF65635 TB65635 ACX65635 AMT65635 AWP65635 BGL65635 BQH65635 CAD65635 CJZ65635 CTV65635 DDR65635 DNN65635 DXJ65635 EHF65635 ERB65635 FAX65635 FKT65635 FUP65635 GEL65635 GOH65635 GYD65635 HHZ65635 HRV65635 IBR65635 ILN65635 IVJ65635 JFF65635 JPB65635 JYX65635 KIT65635 KSP65635 LCL65635 LMH65635 LWD65635 MFZ65635 MPV65635 MZR65635 NJN65635 NTJ65635 ODF65635 ONB65635 OWX65635 PGT65635 PQP65635 QAL65635 QKH65635 QUD65635 RDZ65635 RNV65635 RXR65635 SHN65635 SRJ65635 TBF65635 TLB65635 TUX65635 UET65635 UOP65635 UYL65635 VIH65635 VSD65635 WBZ65635 WLV65635 WVR65635 J131171 JF131171 TB131171 ACX131171 AMT131171 AWP131171 BGL131171 BQH131171 CAD131171 CJZ131171 CTV131171 DDR131171 DNN131171 DXJ131171 EHF131171 ERB131171 FAX131171 FKT131171 FUP131171 GEL131171 GOH131171 GYD131171 HHZ131171 HRV131171 IBR131171 ILN131171 IVJ131171 JFF131171 JPB131171 JYX131171 KIT131171 KSP131171 LCL131171 LMH131171 LWD131171 MFZ131171 MPV131171 MZR131171 NJN131171 NTJ131171 ODF131171 ONB131171 OWX131171 PGT131171 PQP131171 QAL131171 QKH131171 QUD131171 RDZ131171 RNV131171 RXR131171 SHN131171 SRJ131171 TBF131171 TLB131171 TUX131171 UET131171 UOP131171 UYL131171 VIH131171 VSD131171 WBZ131171 WLV131171 WVR131171 J196707 JF196707 TB196707 ACX196707 AMT196707 AWP196707 BGL196707 BQH196707 CAD196707 CJZ196707 CTV196707 DDR196707 DNN196707 DXJ196707 EHF196707 ERB196707 FAX196707 FKT196707 FUP196707 GEL196707 GOH196707 GYD196707 HHZ196707 HRV196707 IBR196707 ILN196707 IVJ196707 JFF196707 JPB196707 JYX196707 KIT196707 KSP196707 LCL196707 LMH196707 LWD196707 MFZ196707 MPV196707 MZR196707 NJN196707 NTJ196707 ODF196707 ONB196707 OWX196707 PGT196707 PQP196707 QAL196707 QKH196707 QUD196707 RDZ196707 RNV196707 RXR196707 SHN196707 SRJ196707 TBF196707 TLB196707 TUX196707 UET196707 UOP196707 UYL196707 VIH196707 VSD196707 WBZ196707 WLV196707 WVR196707 J262243 JF262243 TB262243 ACX262243 AMT262243 AWP262243 BGL262243 BQH262243 CAD262243 CJZ262243 CTV262243 DDR262243 DNN262243 DXJ262243 EHF262243 ERB262243 FAX262243 FKT262243 FUP262243 GEL262243 GOH262243 GYD262243 HHZ262243 HRV262243 IBR262243 ILN262243 IVJ262243 JFF262243 JPB262243 JYX262243 KIT262243 KSP262243 LCL262243 LMH262243 LWD262243 MFZ262243 MPV262243 MZR262243 NJN262243 NTJ262243 ODF262243 ONB262243 OWX262243 PGT262243 PQP262243 QAL262243 QKH262243 QUD262243 RDZ262243 RNV262243 RXR262243 SHN262243 SRJ262243 TBF262243 TLB262243 TUX262243 UET262243 UOP262243 UYL262243 VIH262243 VSD262243 WBZ262243 WLV262243 WVR262243 J327779 JF327779 TB327779 ACX327779 AMT327779 AWP327779 BGL327779 BQH327779 CAD327779 CJZ327779 CTV327779 DDR327779 DNN327779 DXJ327779 EHF327779 ERB327779 FAX327779 FKT327779 FUP327779 GEL327779 GOH327779 GYD327779 HHZ327779 HRV327779 IBR327779 ILN327779 IVJ327779 JFF327779 JPB327779 JYX327779 KIT327779 KSP327779 LCL327779 LMH327779 LWD327779 MFZ327779 MPV327779 MZR327779 NJN327779 NTJ327779 ODF327779 ONB327779 OWX327779 PGT327779 PQP327779 QAL327779 QKH327779 QUD327779 RDZ327779 RNV327779 RXR327779 SHN327779 SRJ327779 TBF327779 TLB327779 TUX327779 UET327779 UOP327779 UYL327779 VIH327779 VSD327779 WBZ327779 WLV327779 WVR327779 J393315 JF393315 TB393315 ACX393315 AMT393315 AWP393315 BGL393315 BQH393315 CAD393315 CJZ393315 CTV393315 DDR393315 DNN393315 DXJ393315 EHF393315 ERB393315 FAX393315 FKT393315 FUP393315 GEL393315 GOH393315 GYD393315 HHZ393315 HRV393315 IBR393315 ILN393315 IVJ393315 JFF393315 JPB393315 JYX393315 KIT393315 KSP393315 LCL393315 LMH393315 LWD393315 MFZ393315 MPV393315 MZR393315 NJN393315 NTJ393315 ODF393315 ONB393315 OWX393315 PGT393315 PQP393315 QAL393315 QKH393315 QUD393315 RDZ393315 RNV393315 RXR393315 SHN393315 SRJ393315 TBF393315 TLB393315 TUX393315 UET393315 UOP393315 UYL393315 VIH393315 VSD393315 WBZ393315 WLV393315 WVR393315 J458851 JF458851 TB458851 ACX458851 AMT458851 AWP458851 BGL458851 BQH458851 CAD458851 CJZ458851 CTV458851 DDR458851 DNN458851 DXJ458851 EHF458851 ERB458851 FAX458851 FKT458851 FUP458851 GEL458851 GOH458851 GYD458851 HHZ458851 HRV458851 IBR458851 ILN458851 IVJ458851 JFF458851 JPB458851 JYX458851 KIT458851 KSP458851 LCL458851 LMH458851 LWD458851 MFZ458851 MPV458851 MZR458851 NJN458851 NTJ458851 ODF458851 ONB458851 OWX458851 PGT458851 PQP458851 QAL458851 QKH458851 QUD458851 RDZ458851 RNV458851 RXR458851 SHN458851 SRJ458851 TBF458851 TLB458851 TUX458851 UET458851 UOP458851 UYL458851 VIH458851 VSD458851 WBZ458851 WLV458851 WVR458851 J524387 JF524387 TB524387 ACX524387 AMT524387 AWP524387 BGL524387 BQH524387 CAD524387 CJZ524387 CTV524387 DDR524387 DNN524387 DXJ524387 EHF524387 ERB524387 FAX524387 FKT524387 FUP524387 GEL524387 GOH524387 GYD524387 HHZ524387 HRV524387 IBR524387 ILN524387 IVJ524387 JFF524387 JPB524387 JYX524387 KIT524387 KSP524387 LCL524387 LMH524387 LWD524387 MFZ524387 MPV524387 MZR524387 NJN524387 NTJ524387 ODF524387 ONB524387 OWX524387 PGT524387 PQP524387 QAL524387 QKH524387 QUD524387 RDZ524387 RNV524387 RXR524387 SHN524387 SRJ524387 TBF524387 TLB524387 TUX524387 UET524387 UOP524387 UYL524387 VIH524387 VSD524387 WBZ524387 WLV524387 WVR524387 J589923 JF589923 TB589923 ACX589923 AMT589923 AWP589923 BGL589923 BQH589923 CAD589923 CJZ589923 CTV589923 DDR589923 DNN589923 DXJ589923 EHF589923 ERB589923 FAX589923 FKT589923 FUP589923 GEL589923 GOH589923 GYD589923 HHZ589923 HRV589923 IBR589923 ILN589923 IVJ589923 JFF589923 JPB589923 JYX589923 KIT589923 KSP589923 LCL589923 LMH589923 LWD589923 MFZ589923 MPV589923 MZR589923 NJN589923 NTJ589923 ODF589923 ONB589923 OWX589923 PGT589923 PQP589923 QAL589923 QKH589923 QUD589923 RDZ589923 RNV589923 RXR589923 SHN589923 SRJ589923 TBF589923 TLB589923 TUX589923 UET589923 UOP589923 UYL589923 VIH589923 VSD589923 WBZ589923 WLV589923 WVR589923 J655459 JF655459 TB655459 ACX655459 AMT655459 AWP655459 BGL655459 BQH655459 CAD655459 CJZ655459 CTV655459 DDR655459 DNN655459 DXJ655459 EHF655459 ERB655459 FAX655459 FKT655459 FUP655459 GEL655459 GOH655459 GYD655459 HHZ655459 HRV655459 IBR655459 ILN655459 IVJ655459 JFF655459 JPB655459 JYX655459 KIT655459 KSP655459 LCL655459 LMH655459 LWD655459 MFZ655459 MPV655459 MZR655459 NJN655459 NTJ655459 ODF655459 ONB655459 OWX655459 PGT655459 PQP655459 QAL655459 QKH655459 QUD655459 RDZ655459 RNV655459 RXR655459 SHN655459 SRJ655459 TBF655459 TLB655459 TUX655459 UET655459 UOP655459 UYL655459 VIH655459 VSD655459 WBZ655459 WLV655459 WVR655459 J720995 JF720995 TB720995 ACX720995 AMT720995 AWP720995 BGL720995 BQH720995 CAD720995 CJZ720995 CTV720995 DDR720995 DNN720995 DXJ720995 EHF720995 ERB720995 FAX720995 FKT720995 FUP720995 GEL720995 GOH720995 GYD720995 HHZ720995 HRV720995 IBR720995 ILN720995 IVJ720995 JFF720995 JPB720995 JYX720995 KIT720995 KSP720995 LCL720995 LMH720995 LWD720995 MFZ720995 MPV720995 MZR720995 NJN720995 NTJ720995 ODF720995 ONB720995 OWX720995 PGT720995 PQP720995 QAL720995 QKH720995 QUD720995 RDZ720995 RNV720995 RXR720995 SHN720995 SRJ720995 TBF720995 TLB720995 TUX720995 UET720995 UOP720995 UYL720995 VIH720995 VSD720995 WBZ720995 WLV720995 WVR720995 J786531 JF786531 TB786531 ACX786531 AMT786531 AWP786531 BGL786531 BQH786531 CAD786531 CJZ786531 CTV786531 DDR786531 DNN786531 DXJ786531 EHF786531 ERB786531 FAX786531 FKT786531 FUP786531 GEL786531 GOH786531 GYD786531 HHZ786531 HRV786531 IBR786531 ILN786531 IVJ786531 JFF786531 JPB786531 JYX786531 KIT786531 KSP786531 LCL786531 LMH786531 LWD786531 MFZ786531 MPV786531 MZR786531 NJN786531 NTJ786531 ODF786531 ONB786531 OWX786531 PGT786531 PQP786531 QAL786531 QKH786531 QUD786531 RDZ786531 RNV786531 RXR786531 SHN786531 SRJ786531 TBF786531 TLB786531 TUX786531 UET786531 UOP786531 UYL786531 VIH786531 VSD786531 WBZ786531 WLV786531 WVR786531 J852067 JF852067 TB852067 ACX852067 AMT852067 AWP852067 BGL852067 BQH852067 CAD852067 CJZ852067 CTV852067 DDR852067 DNN852067 DXJ852067 EHF852067 ERB852067 FAX852067 FKT852067 FUP852067 GEL852067 GOH852067 GYD852067 HHZ852067 HRV852067 IBR852067 ILN852067 IVJ852067 JFF852067 JPB852067 JYX852067 KIT852067 KSP852067 LCL852067 LMH852067 LWD852067 MFZ852067 MPV852067 MZR852067 NJN852067 NTJ852067 ODF852067 ONB852067 OWX852067 PGT852067 PQP852067 QAL852067 QKH852067 QUD852067 RDZ852067 RNV852067 RXR852067 SHN852067 SRJ852067 TBF852067 TLB852067 TUX852067 UET852067 UOP852067 UYL852067 VIH852067 VSD852067 WBZ852067 WLV852067 WVR852067 J917603 JF917603 TB917603 ACX917603 AMT917603 AWP917603 BGL917603 BQH917603 CAD917603 CJZ917603 CTV917603 DDR917603 DNN917603 DXJ917603 EHF917603 ERB917603 FAX917603 FKT917603 FUP917603 GEL917603 GOH917603 GYD917603 HHZ917603 HRV917603 IBR917603 ILN917603 IVJ917603 JFF917603 JPB917603 JYX917603 KIT917603 KSP917603 LCL917603 LMH917603 LWD917603 MFZ917603 MPV917603 MZR917603 NJN917603 NTJ917603 ODF917603 ONB917603 OWX917603 PGT917603 PQP917603 QAL917603 QKH917603 QUD917603 RDZ917603 RNV917603 RXR917603 SHN917603 SRJ917603 TBF917603 TLB917603 TUX917603 UET917603 UOP917603 UYL917603 VIH917603 VSD917603 WBZ917603 WLV917603 WVR917603 J983139 JF983139 TB983139 ACX983139 AMT983139 AWP983139 BGL983139 BQH983139 CAD983139 CJZ983139 CTV983139 DDR983139 DNN983139 DXJ983139 EHF983139 ERB983139 FAX983139 FKT983139 FUP983139 GEL983139 GOH983139 GYD983139 HHZ983139 HRV983139 IBR983139 ILN983139 IVJ983139 JFF983139 JPB983139 JYX983139 KIT983139 KSP983139 LCL983139 LMH983139 LWD983139 MFZ983139 MPV983139 MZR983139 NJN983139 NTJ983139 ODF983139 ONB983139 OWX983139 PGT983139 PQP983139 QAL983139 QKH983139 QUD983139 RDZ983139 RNV983139 RXR983139 SHN983139 SRJ983139 TBF983139 TLB983139 TUX983139 UET983139 UOP983139 UYL983139 VIH983139 VSD983139 WBZ983139 WLV983139 WVR983139 WVQ56 J65618 JF65618 TB65618 ACX65618 AMT65618 AWP65618 BGL65618 BQH65618 CAD65618 CJZ65618 CTV65618 DDR65618 DNN65618 DXJ65618 EHF65618 ERB65618 FAX65618 FKT65618 FUP65618 GEL65618 GOH65618 GYD65618 HHZ65618 HRV65618 IBR65618 ILN65618 IVJ65618 JFF65618 JPB65618 JYX65618 KIT65618 KSP65618 LCL65618 LMH65618 LWD65618 MFZ65618 MPV65618 MZR65618 NJN65618 NTJ65618 ODF65618 ONB65618 OWX65618 PGT65618 PQP65618 QAL65618 QKH65618 QUD65618 RDZ65618 RNV65618 RXR65618 SHN65618 SRJ65618 TBF65618 TLB65618 TUX65618 UET65618 UOP65618 UYL65618 VIH65618 VSD65618 WBZ65618 WLV65618 WVR65618 J131154 JF131154 TB131154 ACX131154 AMT131154 AWP131154 BGL131154 BQH131154 CAD131154 CJZ131154 CTV131154 DDR131154 DNN131154 DXJ131154 EHF131154 ERB131154 FAX131154 FKT131154 FUP131154 GEL131154 GOH131154 GYD131154 HHZ131154 HRV131154 IBR131154 ILN131154 IVJ131154 JFF131154 JPB131154 JYX131154 KIT131154 KSP131154 LCL131154 LMH131154 LWD131154 MFZ131154 MPV131154 MZR131154 NJN131154 NTJ131154 ODF131154 ONB131154 OWX131154 PGT131154 PQP131154 QAL131154 QKH131154 QUD131154 RDZ131154 RNV131154 RXR131154 SHN131154 SRJ131154 TBF131154 TLB131154 TUX131154 UET131154 UOP131154 UYL131154 VIH131154 VSD131154 WBZ131154 WLV131154 WVR131154 J196690 JF196690 TB196690 ACX196690 AMT196690 AWP196690 BGL196690 BQH196690 CAD196690 CJZ196690 CTV196690 DDR196690 DNN196690 DXJ196690 EHF196690 ERB196690 FAX196690 FKT196690 FUP196690 GEL196690 GOH196690 GYD196690 HHZ196690 HRV196690 IBR196690 ILN196690 IVJ196690 JFF196690 JPB196690 JYX196690 KIT196690 KSP196690 LCL196690 LMH196690 LWD196690 MFZ196690 MPV196690 MZR196690 NJN196690 NTJ196690 ODF196690 ONB196690 OWX196690 PGT196690 PQP196690 QAL196690 QKH196690 QUD196690 RDZ196690 RNV196690 RXR196690 SHN196690 SRJ196690 TBF196690 TLB196690 TUX196690 UET196690 UOP196690 UYL196690 VIH196690 VSD196690 WBZ196690 WLV196690 WVR196690 J262226 JF262226 TB262226 ACX262226 AMT262226 AWP262226 BGL262226 BQH262226 CAD262226 CJZ262226 CTV262226 DDR262226 DNN262226 DXJ262226 EHF262226 ERB262226 FAX262226 FKT262226 FUP262226 GEL262226 GOH262226 GYD262226 HHZ262226 HRV262226 IBR262226 ILN262226 IVJ262226 JFF262226 JPB262226 JYX262226 KIT262226 KSP262226 LCL262226 LMH262226 LWD262226 MFZ262226 MPV262226 MZR262226 NJN262226 NTJ262226 ODF262226 ONB262226 OWX262226 PGT262226 PQP262226 QAL262226 QKH262226 QUD262226 RDZ262226 RNV262226 RXR262226 SHN262226 SRJ262226 TBF262226 TLB262226 TUX262226 UET262226 UOP262226 UYL262226 VIH262226 VSD262226 WBZ262226 WLV262226 WVR262226 J327762 JF327762 TB327762 ACX327762 AMT327762 AWP327762 BGL327762 BQH327762 CAD327762 CJZ327762 CTV327762 DDR327762 DNN327762 DXJ327762 EHF327762 ERB327762 FAX327762 FKT327762 FUP327762 GEL327762 GOH327762 GYD327762 HHZ327762 HRV327762 IBR327762 ILN327762 IVJ327762 JFF327762 JPB327762 JYX327762 KIT327762 KSP327762 LCL327762 LMH327762 LWD327762 MFZ327762 MPV327762 MZR327762 NJN327762 NTJ327762 ODF327762 ONB327762 OWX327762 PGT327762 PQP327762 QAL327762 QKH327762 QUD327762 RDZ327762 RNV327762 RXR327762 SHN327762 SRJ327762 TBF327762 TLB327762 TUX327762 UET327762 UOP327762 UYL327762 VIH327762 VSD327762 WBZ327762 WLV327762 WVR327762 J393298 JF393298 TB393298 ACX393298 AMT393298 AWP393298 BGL393298 BQH393298 CAD393298 CJZ393298 CTV393298 DDR393298 DNN393298 DXJ393298 EHF393298 ERB393298 FAX393298 FKT393298 FUP393298 GEL393298 GOH393298 GYD393298 HHZ393298 HRV393298 IBR393298 ILN393298 IVJ393298 JFF393298 JPB393298 JYX393298 KIT393298 KSP393298 LCL393298 LMH393298 LWD393298 MFZ393298 MPV393298 MZR393298 NJN393298 NTJ393298 ODF393298 ONB393298 OWX393298 PGT393298 PQP393298 QAL393298 QKH393298 QUD393298 RDZ393298 RNV393298 RXR393298 SHN393298 SRJ393298 TBF393298 TLB393298 TUX393298 UET393298 UOP393298 UYL393298 VIH393298 VSD393298 WBZ393298 WLV393298 WVR393298 J458834 JF458834 TB458834 ACX458834 AMT458834 AWP458834 BGL458834 BQH458834 CAD458834 CJZ458834 CTV458834 DDR458834 DNN458834 DXJ458834 EHF458834 ERB458834 FAX458834 FKT458834 FUP458834 GEL458834 GOH458834 GYD458834 HHZ458834 HRV458834 IBR458834 ILN458834 IVJ458834 JFF458834 JPB458834 JYX458834 KIT458834 KSP458834 LCL458834 LMH458834 LWD458834 MFZ458834 MPV458834 MZR458834 NJN458834 NTJ458834 ODF458834 ONB458834 OWX458834 PGT458834 PQP458834 QAL458834 QKH458834 QUD458834 RDZ458834 RNV458834 RXR458834 SHN458834 SRJ458834 TBF458834 TLB458834 TUX458834 UET458834 UOP458834 UYL458834 VIH458834 VSD458834 WBZ458834 WLV458834 WVR458834 J524370 JF524370 TB524370 ACX524370 AMT524370 AWP524370 BGL524370 BQH524370 CAD524370 CJZ524370 CTV524370 DDR524370 DNN524370 DXJ524370 EHF524370 ERB524370 FAX524370 FKT524370 FUP524370 GEL524370 GOH524370 GYD524370 HHZ524370 HRV524370 IBR524370 ILN524370 IVJ524370 JFF524370 JPB524370 JYX524370 KIT524370 KSP524370 LCL524370 LMH524370 LWD524370 MFZ524370 MPV524370 MZR524370 NJN524370 NTJ524370 ODF524370 ONB524370 OWX524370 PGT524370 PQP524370 QAL524370 QKH524370 QUD524370 RDZ524370 RNV524370 RXR524370 SHN524370 SRJ524370 TBF524370 TLB524370 TUX524370 UET524370 UOP524370 UYL524370 VIH524370 VSD524370 WBZ524370 WLV524370 WVR524370 J589906 JF589906 TB589906 ACX589906 AMT589906 AWP589906 BGL589906 BQH589906 CAD589906 CJZ589906 CTV589906 DDR589906 DNN589906 DXJ589906 EHF589906 ERB589906 FAX589906 FKT589906 FUP589906 GEL589906 GOH589906 GYD589906 HHZ589906 HRV589906 IBR589906 ILN589906 IVJ589906 JFF589906 JPB589906 JYX589906 KIT589906 KSP589906 LCL589906 LMH589906 LWD589906 MFZ589906 MPV589906 MZR589906 NJN589906 NTJ589906 ODF589906 ONB589906 OWX589906 PGT589906 PQP589906 QAL589906 QKH589906 QUD589906 RDZ589906 RNV589906 RXR589906 SHN589906 SRJ589906 TBF589906 TLB589906 TUX589906 UET589906 UOP589906 UYL589906 VIH589906 VSD589906 WBZ589906 WLV589906 WVR589906 J655442 JF655442 TB655442 ACX655442 AMT655442 AWP655442 BGL655442 BQH655442 CAD655442 CJZ655442 CTV655442 DDR655442 DNN655442 DXJ655442 EHF655442 ERB655442 FAX655442 FKT655442 FUP655442 GEL655442 GOH655442 GYD655442 HHZ655442 HRV655442 IBR655442 ILN655442 IVJ655442 JFF655442 JPB655442 JYX655442 KIT655442 KSP655442 LCL655442 LMH655442 LWD655442 MFZ655442 MPV655442 MZR655442 NJN655442 NTJ655442 ODF655442 ONB655442 OWX655442 PGT655442 PQP655442 QAL655442 QKH655442 QUD655442 RDZ655442 RNV655442 RXR655442 SHN655442 SRJ655442 TBF655442 TLB655442 TUX655442 UET655442 UOP655442 UYL655442 VIH655442 VSD655442 WBZ655442 WLV655442 WVR655442 J720978 JF720978 TB720978 ACX720978 AMT720978 AWP720978 BGL720978 BQH720978 CAD720978 CJZ720978 CTV720978 DDR720978 DNN720978 DXJ720978 EHF720978 ERB720978 FAX720978 FKT720978 FUP720978 GEL720978 GOH720978 GYD720978 HHZ720978 HRV720978 IBR720978 ILN720978 IVJ720978 JFF720978 JPB720978 JYX720978 KIT720978 KSP720978 LCL720978 LMH720978 LWD720978 MFZ720978 MPV720978 MZR720978 NJN720978 NTJ720978 ODF720978 ONB720978 OWX720978 PGT720978 PQP720978 QAL720978 QKH720978 QUD720978 RDZ720978 RNV720978 RXR720978 SHN720978 SRJ720978 TBF720978 TLB720978 TUX720978 UET720978 UOP720978 UYL720978 VIH720978 VSD720978 WBZ720978 WLV720978 WVR720978 J786514 JF786514 TB786514 ACX786514 AMT786514 AWP786514 BGL786514 BQH786514 CAD786514 CJZ786514 CTV786514 DDR786514 DNN786514 DXJ786514 EHF786514 ERB786514 FAX786514 FKT786514 FUP786514 GEL786514 GOH786514 GYD786514 HHZ786514 HRV786514 IBR786514 ILN786514 IVJ786514 JFF786514 JPB786514 JYX786514 KIT786514 KSP786514 LCL786514 LMH786514 LWD786514 MFZ786514 MPV786514 MZR786514 NJN786514 NTJ786514 ODF786514 ONB786514 OWX786514 PGT786514 PQP786514 QAL786514 QKH786514 QUD786514 RDZ786514 RNV786514 RXR786514 SHN786514 SRJ786514 TBF786514 TLB786514 TUX786514 UET786514 UOP786514 UYL786514 VIH786514 VSD786514 WBZ786514 WLV786514 WVR786514 J852050 JF852050 TB852050 ACX852050 AMT852050 AWP852050 BGL852050 BQH852050 CAD852050 CJZ852050 CTV852050 DDR852050 DNN852050 DXJ852050 EHF852050 ERB852050 FAX852050 FKT852050 FUP852050 GEL852050 GOH852050 GYD852050 HHZ852050 HRV852050 IBR852050 ILN852050 IVJ852050 JFF852050 JPB852050 JYX852050 KIT852050 KSP852050 LCL852050 LMH852050 LWD852050 MFZ852050 MPV852050 MZR852050 NJN852050 NTJ852050 ODF852050 ONB852050 OWX852050 PGT852050 PQP852050 QAL852050 QKH852050 QUD852050 RDZ852050 RNV852050 RXR852050 SHN852050 SRJ852050 TBF852050 TLB852050 TUX852050 UET852050 UOP852050 UYL852050 VIH852050 VSD852050 WBZ852050 WLV852050 WVR852050 J917586 JF917586 TB917586 ACX917586 AMT917586 AWP917586 BGL917586 BQH917586 CAD917586 CJZ917586 CTV917586 DDR917586 DNN917586 DXJ917586 EHF917586 ERB917586 FAX917586 FKT917586 FUP917586 GEL917586 GOH917586 GYD917586 HHZ917586 HRV917586 IBR917586 ILN917586 IVJ917586 JFF917586 JPB917586 JYX917586 KIT917586 KSP917586 LCL917586 LMH917586 LWD917586 MFZ917586 MPV917586 MZR917586 NJN917586 NTJ917586 ODF917586 ONB917586 OWX917586 PGT917586 PQP917586 QAL917586 QKH917586 QUD917586 RDZ917586 RNV917586 RXR917586 SHN917586 SRJ917586 TBF917586 TLB917586 TUX917586 UET917586 UOP917586 UYL917586 VIH917586 VSD917586 WBZ917586 WLV917586 WVR917586 J983122 JF983122 TB983122 ACX983122 AMT983122 AWP983122 BGL983122 BQH983122 CAD983122 CJZ983122 CTV983122 DDR983122 DNN983122 DXJ983122 EHF983122 ERB983122 FAX983122 FKT983122 FUP983122 GEL983122 GOH983122 GYD983122 HHZ983122 HRV983122 IBR983122 ILN983122 IVJ983122 JFF983122 JPB983122 JYX983122 KIT983122 KSP983122 LCL983122 LMH983122 LWD983122 MFZ983122 MPV983122 MZR983122 NJN983122 NTJ983122 ODF983122 ONB983122 OWX983122 PGT983122 PQP983122 QAL983122 QKH983122 QUD983122 RDZ983122 RNV983122 RXR983122 SHN983122 SRJ983122 TBF983122 TLB983122 TUX983122 UET983122 UOP983122 UYL983122 VIH983122 VSD983122 WBZ983122 WLV983122 WVR983122 J65623 JF65623 TB65623 ACX65623 AMT65623 AWP65623 BGL65623 BQH65623 CAD65623 CJZ65623 CTV65623 DDR65623 DNN65623 DXJ65623 EHF65623 ERB65623 FAX65623 FKT65623 FUP65623 GEL65623 GOH65623 GYD65623 HHZ65623 HRV65623 IBR65623 ILN65623 IVJ65623 JFF65623 JPB65623 JYX65623 KIT65623 KSP65623 LCL65623 LMH65623 LWD65623 MFZ65623 MPV65623 MZR65623 NJN65623 NTJ65623 ODF65623 ONB65623 OWX65623 PGT65623 PQP65623 QAL65623 QKH65623 QUD65623 RDZ65623 RNV65623 RXR65623 SHN65623 SRJ65623 TBF65623 TLB65623 TUX65623 UET65623 UOP65623 UYL65623 VIH65623 VSD65623 WBZ65623 WLV65623 WVR65623 J131159 JF131159 TB131159 ACX131159 AMT131159 AWP131159 BGL131159 BQH131159 CAD131159 CJZ131159 CTV131159 DDR131159 DNN131159 DXJ131159 EHF131159 ERB131159 FAX131159 FKT131159 FUP131159 GEL131159 GOH131159 GYD131159 HHZ131159 HRV131159 IBR131159 ILN131159 IVJ131159 JFF131159 JPB131159 JYX131159 KIT131159 KSP131159 LCL131159 LMH131159 LWD131159 MFZ131159 MPV131159 MZR131159 NJN131159 NTJ131159 ODF131159 ONB131159 OWX131159 PGT131159 PQP131159 QAL131159 QKH131159 QUD131159 RDZ131159 RNV131159 RXR131159 SHN131159 SRJ131159 TBF131159 TLB131159 TUX131159 UET131159 UOP131159 UYL131159 VIH131159 VSD131159 WBZ131159 WLV131159 WVR131159 J196695 JF196695 TB196695 ACX196695 AMT196695 AWP196695 BGL196695 BQH196695 CAD196695 CJZ196695 CTV196695 DDR196695 DNN196695 DXJ196695 EHF196695 ERB196695 FAX196695 FKT196695 FUP196695 GEL196695 GOH196695 GYD196695 HHZ196695 HRV196695 IBR196695 ILN196695 IVJ196695 JFF196695 JPB196695 JYX196695 KIT196695 KSP196695 LCL196695 LMH196695 LWD196695 MFZ196695 MPV196695 MZR196695 NJN196695 NTJ196695 ODF196695 ONB196695 OWX196695 PGT196695 PQP196695 QAL196695 QKH196695 QUD196695 RDZ196695 RNV196695 RXR196695 SHN196695 SRJ196695 TBF196695 TLB196695 TUX196695 UET196695 UOP196695 UYL196695 VIH196695 VSD196695 WBZ196695 WLV196695 WVR196695 J262231 JF262231 TB262231 ACX262231 AMT262231 AWP262231 BGL262231 BQH262231 CAD262231 CJZ262231 CTV262231 DDR262231 DNN262231 DXJ262231 EHF262231 ERB262231 FAX262231 FKT262231 FUP262231 GEL262231 GOH262231 GYD262231 HHZ262231 HRV262231 IBR262231 ILN262231 IVJ262231 JFF262231 JPB262231 JYX262231 KIT262231 KSP262231 LCL262231 LMH262231 LWD262231 MFZ262231 MPV262231 MZR262231 NJN262231 NTJ262231 ODF262231 ONB262231 OWX262231 PGT262231 PQP262231 QAL262231 QKH262231 QUD262231 RDZ262231 RNV262231 RXR262231 SHN262231 SRJ262231 TBF262231 TLB262231 TUX262231 UET262231 UOP262231 UYL262231 VIH262231 VSD262231 WBZ262231 WLV262231 WVR262231 J327767 JF327767 TB327767 ACX327767 AMT327767 AWP327767 BGL327767 BQH327767 CAD327767 CJZ327767 CTV327767 DDR327767 DNN327767 DXJ327767 EHF327767 ERB327767 FAX327767 FKT327767 FUP327767 GEL327767 GOH327767 GYD327767 HHZ327767 HRV327767 IBR327767 ILN327767 IVJ327767 JFF327767 JPB327767 JYX327767 KIT327767 KSP327767 LCL327767 LMH327767 LWD327767 MFZ327767 MPV327767 MZR327767 NJN327767 NTJ327767 ODF327767 ONB327767 OWX327767 PGT327767 PQP327767 QAL327767 QKH327767 QUD327767 RDZ327767 RNV327767 RXR327767 SHN327767 SRJ327767 TBF327767 TLB327767 TUX327767 UET327767 UOP327767 UYL327767 VIH327767 VSD327767 WBZ327767 WLV327767 WVR327767 J393303 JF393303 TB393303 ACX393303 AMT393303 AWP393303 BGL393303 BQH393303 CAD393303 CJZ393303 CTV393303 DDR393303 DNN393303 DXJ393303 EHF393303 ERB393303 FAX393303 FKT393303 FUP393303 GEL393303 GOH393303 GYD393303 HHZ393303 HRV393303 IBR393303 ILN393303 IVJ393303 JFF393303 JPB393303 JYX393303 KIT393303 KSP393303 LCL393303 LMH393303 LWD393303 MFZ393303 MPV393303 MZR393303 NJN393303 NTJ393303 ODF393303 ONB393303 OWX393303 PGT393303 PQP393303 QAL393303 QKH393303 QUD393303 RDZ393303 RNV393303 RXR393303 SHN393303 SRJ393303 TBF393303 TLB393303 TUX393303 UET393303 UOP393303 UYL393303 VIH393303 VSD393303 WBZ393303 WLV393303 WVR393303 J458839 JF458839 TB458839 ACX458839 AMT458839 AWP458839 BGL458839 BQH458839 CAD458839 CJZ458839 CTV458839 DDR458839 DNN458839 DXJ458839 EHF458839 ERB458839 FAX458839 FKT458839 FUP458839 GEL458839 GOH458839 GYD458839 HHZ458839 HRV458839 IBR458839 ILN458839 IVJ458839 JFF458839 JPB458839 JYX458839 KIT458839 KSP458839 LCL458839 LMH458839 LWD458839 MFZ458839 MPV458839 MZR458839 NJN458839 NTJ458839 ODF458839 ONB458839 OWX458839 PGT458839 PQP458839 QAL458839 QKH458839 QUD458839 RDZ458839 RNV458839 RXR458839 SHN458839 SRJ458839 TBF458839 TLB458839 TUX458839 UET458839 UOP458839 UYL458839 VIH458839 VSD458839 WBZ458839 WLV458839 WVR458839 J524375 JF524375 TB524375 ACX524375 AMT524375 AWP524375 BGL524375 BQH524375 CAD524375 CJZ524375 CTV524375 DDR524375 DNN524375 DXJ524375 EHF524375 ERB524375 FAX524375 FKT524375 FUP524375 GEL524375 GOH524375 GYD524375 HHZ524375 HRV524375 IBR524375 ILN524375 IVJ524375 JFF524375 JPB524375 JYX524375 KIT524375 KSP524375 LCL524375 LMH524375 LWD524375 MFZ524375 MPV524375 MZR524375 NJN524375 NTJ524375 ODF524375 ONB524375 OWX524375 PGT524375 PQP524375 QAL524375 QKH524375 QUD524375 RDZ524375 RNV524375 RXR524375 SHN524375 SRJ524375 TBF524375 TLB524375 TUX524375 UET524375 UOP524375 UYL524375 VIH524375 VSD524375 WBZ524375 WLV524375 WVR524375 J589911 JF589911 TB589911 ACX589911 AMT589911 AWP589911 BGL589911 BQH589911 CAD589911 CJZ589911 CTV589911 DDR589911 DNN589911 DXJ589911 EHF589911 ERB589911 FAX589911 FKT589911 FUP589911 GEL589911 GOH589911 GYD589911 HHZ589911 HRV589911 IBR589911 ILN589911 IVJ589911 JFF589911 JPB589911 JYX589911 KIT589911 KSP589911 LCL589911 LMH589911 LWD589911 MFZ589911 MPV589911 MZR589911 NJN589911 NTJ589911 ODF589911 ONB589911 OWX589911 PGT589911 PQP589911 QAL589911 QKH589911 QUD589911 RDZ589911 RNV589911 RXR589911 SHN589911 SRJ589911 TBF589911 TLB589911 TUX589911 UET589911 UOP589911 UYL589911 VIH589911 VSD589911 WBZ589911 WLV589911 WVR589911 J655447 JF655447 TB655447 ACX655447 AMT655447 AWP655447 BGL655447 BQH655447 CAD655447 CJZ655447 CTV655447 DDR655447 DNN655447 DXJ655447 EHF655447 ERB655447 FAX655447 FKT655447 FUP655447 GEL655447 GOH655447 GYD655447 HHZ655447 HRV655447 IBR655447 ILN655447 IVJ655447 JFF655447 JPB655447 JYX655447 KIT655447 KSP655447 LCL655447 LMH655447 LWD655447 MFZ655447 MPV655447 MZR655447 NJN655447 NTJ655447 ODF655447 ONB655447 OWX655447 PGT655447 PQP655447 QAL655447 QKH655447 QUD655447 RDZ655447 RNV655447 RXR655447 SHN655447 SRJ655447 TBF655447 TLB655447 TUX655447 UET655447 UOP655447 UYL655447 VIH655447 VSD655447 WBZ655447 WLV655447 WVR655447 J720983 JF720983 TB720983 ACX720983 AMT720983 AWP720983 BGL720983 BQH720983 CAD720983 CJZ720983 CTV720983 DDR720983 DNN720983 DXJ720983 EHF720983 ERB720983 FAX720983 FKT720983 FUP720983 GEL720983 GOH720983 GYD720983 HHZ720983 HRV720983 IBR720983 ILN720983 IVJ720983 JFF720983 JPB720983 JYX720983 KIT720983 KSP720983 LCL720983 LMH720983 LWD720983 MFZ720983 MPV720983 MZR720983 NJN720983 NTJ720983 ODF720983 ONB720983 OWX720983 PGT720983 PQP720983 QAL720983 QKH720983 QUD720983 RDZ720983 RNV720983 RXR720983 SHN720983 SRJ720983 TBF720983 TLB720983 TUX720983 UET720983 UOP720983 UYL720983 VIH720983 VSD720983 WBZ720983 WLV720983 WVR720983 J786519 JF786519 TB786519 ACX786519 AMT786519 AWP786519 BGL786519 BQH786519 CAD786519 CJZ786519 CTV786519 DDR786519 DNN786519 DXJ786519 EHF786519 ERB786519 FAX786519 FKT786519 FUP786519 GEL786519 GOH786519 GYD786519 HHZ786519 HRV786519 IBR786519 ILN786519 IVJ786519 JFF786519 JPB786519 JYX786519 KIT786519 KSP786519 LCL786519 LMH786519 LWD786519 MFZ786519 MPV786519 MZR786519 NJN786519 NTJ786519 ODF786519 ONB786519 OWX786519 PGT786519 PQP786519 QAL786519 QKH786519 QUD786519 RDZ786519 RNV786519 RXR786519 SHN786519 SRJ786519 TBF786519 TLB786519 TUX786519 UET786519 UOP786519 UYL786519 VIH786519 VSD786519 WBZ786519 WLV786519 WVR786519 J852055 JF852055 TB852055 ACX852055 AMT852055 AWP852055 BGL852055 BQH852055 CAD852055 CJZ852055 CTV852055 DDR852055 DNN852055 DXJ852055 EHF852055 ERB852055 FAX852055 FKT852055 FUP852055 GEL852055 GOH852055 GYD852055 HHZ852055 HRV852055 IBR852055 ILN852055 IVJ852055 JFF852055 JPB852055 JYX852055 KIT852055 KSP852055 LCL852055 LMH852055 LWD852055 MFZ852055 MPV852055 MZR852055 NJN852055 NTJ852055 ODF852055 ONB852055 OWX852055 PGT852055 PQP852055 QAL852055 QKH852055 QUD852055 RDZ852055 RNV852055 RXR852055 SHN852055 SRJ852055 TBF852055 TLB852055 TUX852055 UET852055 UOP852055 UYL852055 VIH852055 VSD852055 WBZ852055 WLV852055 WVR852055 J917591 JF917591 TB917591 ACX917591 AMT917591 AWP917591 BGL917591 BQH917591 CAD917591 CJZ917591 CTV917591 DDR917591 DNN917591 DXJ917591 EHF917591 ERB917591 FAX917591 FKT917591 FUP917591 GEL917591 GOH917591 GYD917591 HHZ917591 HRV917591 IBR917591 ILN917591 IVJ917591 JFF917591 JPB917591 JYX917591 KIT917591 KSP917591 LCL917591 LMH917591 LWD917591 MFZ917591 MPV917591 MZR917591 NJN917591 NTJ917591 ODF917591 ONB917591 OWX917591 PGT917591 PQP917591 QAL917591 QKH917591 QUD917591 RDZ917591 RNV917591 RXR917591 SHN917591 SRJ917591 TBF917591 TLB917591 TUX917591 UET917591 UOP917591 UYL917591 VIH917591 VSD917591 WBZ917591 WLV917591 WVR917591 J983127 JF983127 TB983127 ACX983127 AMT983127 AWP983127 BGL983127 BQH983127 CAD983127 CJZ983127 CTV983127 DDR983127 DNN983127 DXJ983127 EHF983127 ERB983127 FAX983127 FKT983127 FUP983127 GEL983127 GOH983127 GYD983127 HHZ983127 HRV983127 IBR983127 ILN983127 IVJ983127 JFF983127 JPB983127 JYX983127 KIT983127 KSP983127 LCL983127 LMH983127 LWD983127 MFZ983127 MPV983127 MZR983127 NJN983127 NTJ983127 ODF983127 ONB983127 OWX983127 PGT983127 PQP983127 QAL983127 QKH983127 QUD983127 RDZ983127 RNV983127 RXR983127 SHN983127 SRJ983127 TBF983127 TLB983127 TUX983127 UET983127 UOP983127 UYL983127 VIH983127 VSD983127 WBZ983127 WLV983127 WVR983127 J65608 JF65608 TB65608 ACX65608 AMT65608 AWP65608 BGL65608 BQH65608 CAD65608 CJZ65608 CTV65608 DDR65608 DNN65608 DXJ65608 EHF65608 ERB65608 FAX65608 FKT65608 FUP65608 GEL65608 GOH65608 GYD65608 HHZ65608 HRV65608 IBR65608 ILN65608 IVJ65608 JFF65608 JPB65608 JYX65608 KIT65608 KSP65608 LCL65608 LMH65608 LWD65608 MFZ65608 MPV65608 MZR65608 NJN65608 NTJ65608 ODF65608 ONB65608 OWX65608 PGT65608 PQP65608 QAL65608 QKH65608 QUD65608 RDZ65608 RNV65608 RXR65608 SHN65608 SRJ65608 TBF65608 TLB65608 TUX65608 UET65608 UOP65608 UYL65608 VIH65608 VSD65608 WBZ65608 WLV65608 WVR65608 J131144 JF131144 TB131144 ACX131144 AMT131144 AWP131144 BGL131144 BQH131144 CAD131144 CJZ131144 CTV131144 DDR131144 DNN131144 DXJ131144 EHF131144 ERB131144 FAX131144 FKT131144 FUP131144 GEL131144 GOH131144 GYD131144 HHZ131144 HRV131144 IBR131144 ILN131144 IVJ131144 JFF131144 JPB131144 JYX131144 KIT131144 KSP131144 LCL131144 LMH131144 LWD131144 MFZ131144 MPV131144 MZR131144 NJN131144 NTJ131144 ODF131144 ONB131144 OWX131144 PGT131144 PQP131144 QAL131144 QKH131144 QUD131144 RDZ131144 RNV131144 RXR131144 SHN131144 SRJ131144 TBF131144 TLB131144 TUX131144 UET131144 UOP131144 UYL131144 VIH131144 VSD131144 WBZ131144 WLV131144 WVR131144 J196680 JF196680 TB196680 ACX196680 AMT196680 AWP196680 BGL196680 BQH196680 CAD196680 CJZ196680 CTV196680 DDR196680 DNN196680 DXJ196680 EHF196680 ERB196680 FAX196680 FKT196680 FUP196680 GEL196680 GOH196680 GYD196680 HHZ196680 HRV196680 IBR196680 ILN196680 IVJ196680 JFF196680 JPB196680 JYX196680 KIT196680 KSP196680 LCL196680 LMH196680 LWD196680 MFZ196680 MPV196680 MZR196680 NJN196680 NTJ196680 ODF196680 ONB196680 OWX196680 PGT196680 PQP196680 QAL196680 QKH196680 QUD196680 RDZ196680 RNV196680 RXR196680 SHN196680 SRJ196680 TBF196680 TLB196680 TUX196680 UET196680 UOP196680 UYL196680 VIH196680 VSD196680 WBZ196680 WLV196680 WVR196680 J262216 JF262216 TB262216 ACX262216 AMT262216 AWP262216 BGL262216 BQH262216 CAD262216 CJZ262216 CTV262216 DDR262216 DNN262216 DXJ262216 EHF262216 ERB262216 FAX262216 FKT262216 FUP262216 GEL262216 GOH262216 GYD262216 HHZ262216 HRV262216 IBR262216 ILN262216 IVJ262216 JFF262216 JPB262216 JYX262216 KIT262216 KSP262216 LCL262216 LMH262216 LWD262216 MFZ262216 MPV262216 MZR262216 NJN262216 NTJ262216 ODF262216 ONB262216 OWX262216 PGT262216 PQP262216 QAL262216 QKH262216 QUD262216 RDZ262216 RNV262216 RXR262216 SHN262216 SRJ262216 TBF262216 TLB262216 TUX262216 UET262216 UOP262216 UYL262216 VIH262216 VSD262216 WBZ262216 WLV262216 WVR262216 J327752 JF327752 TB327752 ACX327752 AMT327752 AWP327752 BGL327752 BQH327752 CAD327752 CJZ327752 CTV327752 DDR327752 DNN327752 DXJ327752 EHF327752 ERB327752 FAX327752 FKT327752 FUP327752 GEL327752 GOH327752 GYD327752 HHZ327752 HRV327752 IBR327752 ILN327752 IVJ327752 JFF327752 JPB327752 JYX327752 KIT327752 KSP327752 LCL327752 LMH327752 LWD327752 MFZ327752 MPV327752 MZR327752 NJN327752 NTJ327752 ODF327752 ONB327752 OWX327752 PGT327752 PQP327752 QAL327752 QKH327752 QUD327752 RDZ327752 RNV327752 RXR327752 SHN327752 SRJ327752 TBF327752 TLB327752 TUX327752 UET327752 UOP327752 UYL327752 VIH327752 VSD327752 WBZ327752 WLV327752 WVR327752 J393288 JF393288 TB393288 ACX393288 AMT393288 AWP393288 BGL393288 BQH393288 CAD393288 CJZ393288 CTV393288 DDR393288 DNN393288 DXJ393288 EHF393288 ERB393288 FAX393288 FKT393288 FUP393288 GEL393288 GOH393288 GYD393288 HHZ393288 HRV393288 IBR393288 ILN393288 IVJ393288 JFF393288 JPB393288 JYX393288 KIT393288 KSP393288 LCL393288 LMH393288 LWD393288 MFZ393288 MPV393288 MZR393288 NJN393288 NTJ393288 ODF393288 ONB393288 OWX393288 PGT393288 PQP393288 QAL393288 QKH393288 QUD393288 RDZ393288 RNV393288 RXR393288 SHN393288 SRJ393288 TBF393288 TLB393288 TUX393288 UET393288 UOP393288 UYL393288 VIH393288 VSD393288 WBZ393288 WLV393288 WVR393288 J458824 JF458824 TB458824 ACX458824 AMT458824 AWP458824 BGL458824 BQH458824 CAD458824 CJZ458824 CTV458824 DDR458824 DNN458824 DXJ458824 EHF458824 ERB458824 FAX458824 FKT458824 FUP458824 GEL458824 GOH458824 GYD458824 HHZ458824 HRV458824 IBR458824 ILN458824 IVJ458824 JFF458824 JPB458824 JYX458824 KIT458824 KSP458824 LCL458824 LMH458824 LWD458824 MFZ458824 MPV458824 MZR458824 NJN458824 NTJ458824 ODF458824 ONB458824 OWX458824 PGT458824 PQP458824 QAL458824 QKH458824 QUD458824 RDZ458824 RNV458824 RXR458824 SHN458824 SRJ458824 TBF458824 TLB458824 TUX458824 UET458824 UOP458824 UYL458824 VIH458824 VSD458824 WBZ458824 WLV458824 WVR458824 J524360 JF524360 TB524360 ACX524360 AMT524360 AWP524360 BGL524360 BQH524360 CAD524360 CJZ524360 CTV524360 DDR524360 DNN524360 DXJ524360 EHF524360 ERB524360 FAX524360 FKT524360 FUP524360 GEL524360 GOH524360 GYD524360 HHZ524360 HRV524360 IBR524360 ILN524360 IVJ524360 JFF524360 JPB524360 JYX524360 KIT524360 KSP524360 LCL524360 LMH524360 LWD524360 MFZ524360 MPV524360 MZR524360 NJN524360 NTJ524360 ODF524360 ONB524360 OWX524360 PGT524360 PQP524360 QAL524360 QKH524360 QUD524360 RDZ524360 RNV524360 RXR524360 SHN524360 SRJ524360 TBF524360 TLB524360 TUX524360 UET524360 UOP524360 UYL524360 VIH524360 VSD524360 WBZ524360 WLV524360 WVR524360 J589896 JF589896 TB589896 ACX589896 AMT589896 AWP589896 BGL589896 BQH589896 CAD589896 CJZ589896 CTV589896 DDR589896 DNN589896 DXJ589896 EHF589896 ERB589896 FAX589896 FKT589896 FUP589896 GEL589896 GOH589896 GYD589896 HHZ589896 HRV589896 IBR589896 ILN589896 IVJ589896 JFF589896 JPB589896 JYX589896 KIT589896 KSP589896 LCL589896 LMH589896 LWD589896 MFZ589896 MPV589896 MZR589896 NJN589896 NTJ589896 ODF589896 ONB589896 OWX589896 PGT589896 PQP589896 QAL589896 QKH589896 QUD589896 RDZ589896 RNV589896 RXR589896 SHN589896 SRJ589896 TBF589896 TLB589896 TUX589896 UET589896 UOP589896 UYL589896 VIH589896 VSD589896 WBZ589896 WLV589896 WVR589896 J655432 JF655432 TB655432 ACX655432 AMT655432 AWP655432 BGL655432 BQH655432 CAD655432 CJZ655432 CTV655432 DDR655432 DNN655432 DXJ655432 EHF655432 ERB655432 FAX655432 FKT655432 FUP655432 GEL655432 GOH655432 GYD655432 HHZ655432 HRV655432 IBR655432 ILN655432 IVJ655432 JFF655432 JPB655432 JYX655432 KIT655432 KSP655432 LCL655432 LMH655432 LWD655432 MFZ655432 MPV655432 MZR655432 NJN655432 NTJ655432 ODF655432 ONB655432 OWX655432 PGT655432 PQP655432 QAL655432 QKH655432 QUD655432 RDZ655432 RNV655432 RXR655432 SHN655432 SRJ655432 TBF655432 TLB655432 TUX655432 UET655432 UOP655432 UYL655432 VIH655432 VSD655432 WBZ655432 WLV655432 WVR655432 J720968 JF720968 TB720968 ACX720968 AMT720968 AWP720968 BGL720968 BQH720968 CAD720968 CJZ720968 CTV720968 DDR720968 DNN720968 DXJ720968 EHF720968 ERB720968 FAX720968 FKT720968 FUP720968 GEL720968 GOH720968 GYD720968 HHZ720968 HRV720968 IBR720968 ILN720968 IVJ720968 JFF720968 JPB720968 JYX720968 KIT720968 KSP720968 LCL720968 LMH720968 LWD720968 MFZ720968 MPV720968 MZR720968 NJN720968 NTJ720968 ODF720968 ONB720968 OWX720968 PGT720968 PQP720968 QAL720968 QKH720968 QUD720968 RDZ720968 RNV720968 RXR720968 SHN720968 SRJ720968 TBF720968 TLB720968 TUX720968 UET720968 UOP720968 UYL720968 VIH720968 VSD720968 WBZ720968 WLV720968 WVR720968 J786504 JF786504 TB786504 ACX786504 AMT786504 AWP786504 BGL786504 BQH786504 CAD786504 CJZ786504 CTV786504 DDR786504 DNN786504 DXJ786504 EHF786504 ERB786504 FAX786504 FKT786504 FUP786504 GEL786504 GOH786504 GYD786504 HHZ786504 HRV786504 IBR786504 ILN786504 IVJ786504 JFF786504 JPB786504 JYX786504 KIT786504 KSP786504 LCL786504 LMH786504 LWD786504 MFZ786504 MPV786504 MZR786504 NJN786504 NTJ786504 ODF786504 ONB786504 OWX786504 PGT786504 PQP786504 QAL786504 QKH786504 QUD786504 RDZ786504 RNV786504 RXR786504 SHN786504 SRJ786504 TBF786504 TLB786504 TUX786504 UET786504 UOP786504 UYL786504 VIH786504 VSD786504 WBZ786504 WLV786504 WVR786504 J852040 JF852040 TB852040 ACX852040 AMT852040 AWP852040 BGL852040 BQH852040 CAD852040 CJZ852040 CTV852040 DDR852040 DNN852040 DXJ852040 EHF852040 ERB852040 FAX852040 FKT852040 FUP852040 GEL852040 GOH852040 GYD852040 HHZ852040 HRV852040 IBR852040 ILN852040 IVJ852040 JFF852040 JPB852040 JYX852040 KIT852040 KSP852040 LCL852040 LMH852040 LWD852040 MFZ852040 MPV852040 MZR852040 NJN852040 NTJ852040 ODF852040 ONB852040 OWX852040 PGT852040 PQP852040 QAL852040 QKH852040 QUD852040 RDZ852040 RNV852040 RXR852040 SHN852040 SRJ852040 TBF852040 TLB852040 TUX852040 UET852040 UOP852040 UYL852040 VIH852040 VSD852040 WBZ852040 WLV852040 WVR852040 J917576 JF917576 TB917576 ACX917576 AMT917576 AWP917576 BGL917576 BQH917576 CAD917576 CJZ917576 CTV917576 DDR917576 DNN917576 DXJ917576 EHF917576 ERB917576 FAX917576 FKT917576 FUP917576 GEL917576 GOH917576 GYD917576 HHZ917576 HRV917576 IBR917576 ILN917576 IVJ917576 JFF917576 JPB917576 JYX917576 KIT917576 KSP917576 LCL917576 LMH917576 LWD917576 MFZ917576 MPV917576 MZR917576 NJN917576 NTJ917576 ODF917576 ONB917576 OWX917576 PGT917576 PQP917576 QAL917576 QKH917576 QUD917576 RDZ917576 RNV917576 RXR917576 SHN917576 SRJ917576 TBF917576 TLB917576 TUX917576 UET917576 UOP917576 UYL917576 VIH917576 VSD917576 WBZ917576 WLV917576 WVR917576 J983112 JF983112 TB983112 ACX983112 AMT983112 AWP983112 BGL983112 BQH983112 CAD983112 CJZ983112 CTV983112 DDR983112 DNN983112 DXJ983112 EHF983112 ERB983112 FAX983112 FKT983112 FUP983112 GEL983112 GOH983112 GYD983112 HHZ983112 HRV983112 IBR983112 ILN983112 IVJ983112 JFF983112 JPB983112 JYX983112 KIT983112 KSP983112 LCL983112 LMH983112 LWD983112 MFZ983112 MPV983112 MZR983112 NJN983112 NTJ983112 ODF983112 ONB983112 OWX983112 PGT983112 PQP983112 QAL983112 QKH983112 QUD983112 RDZ983112 RNV983112 RXR983112 SHN983112 SRJ983112 TBF983112 TLB983112 TUX983112 UET983112 UOP983112 UYL983112 VIH983112 VSD983112 WBZ983112 WLV983112 WVR983112 D65589 IZ65589 SV65589 ACR65589 AMN65589 AWJ65589 BGF65589 BQB65589 BZX65589 CJT65589 CTP65589 DDL65589 DNH65589 DXD65589 EGZ65589 EQV65589 FAR65589 FKN65589 FUJ65589 GEF65589 GOB65589 GXX65589 HHT65589 HRP65589 IBL65589 ILH65589 IVD65589 JEZ65589 JOV65589 JYR65589 KIN65589 KSJ65589 LCF65589 LMB65589 LVX65589 MFT65589 MPP65589 MZL65589 NJH65589 NTD65589 OCZ65589 OMV65589 OWR65589 PGN65589 PQJ65589 QAF65589 QKB65589 QTX65589 RDT65589 RNP65589 RXL65589 SHH65589 SRD65589 TAZ65589 TKV65589 TUR65589 UEN65589 UOJ65589 UYF65589 VIB65589 VRX65589 WBT65589 WLP65589 WVL65589 D131125 IZ131125 SV131125 ACR131125 AMN131125 AWJ131125 BGF131125 BQB131125 BZX131125 CJT131125 CTP131125 DDL131125 DNH131125 DXD131125 EGZ131125 EQV131125 FAR131125 FKN131125 FUJ131125 GEF131125 GOB131125 GXX131125 HHT131125 HRP131125 IBL131125 ILH131125 IVD131125 JEZ131125 JOV131125 JYR131125 KIN131125 KSJ131125 LCF131125 LMB131125 LVX131125 MFT131125 MPP131125 MZL131125 NJH131125 NTD131125 OCZ131125 OMV131125 OWR131125 PGN131125 PQJ131125 QAF131125 QKB131125 QTX131125 RDT131125 RNP131125 RXL131125 SHH131125 SRD131125 TAZ131125 TKV131125 TUR131125 UEN131125 UOJ131125 UYF131125 VIB131125 VRX131125 WBT131125 WLP131125 WVL131125 D196661 IZ196661 SV196661 ACR196661 AMN196661 AWJ196661 BGF196661 BQB196661 BZX196661 CJT196661 CTP196661 DDL196661 DNH196661 DXD196661 EGZ196661 EQV196661 FAR196661 FKN196661 FUJ196661 GEF196661 GOB196661 GXX196661 HHT196661 HRP196661 IBL196661 ILH196661 IVD196661 JEZ196661 JOV196661 JYR196661 KIN196661 KSJ196661 LCF196661 LMB196661 LVX196661 MFT196661 MPP196661 MZL196661 NJH196661 NTD196661 OCZ196661 OMV196661 OWR196661 PGN196661 PQJ196661 QAF196661 QKB196661 QTX196661 RDT196661 RNP196661 RXL196661 SHH196661 SRD196661 TAZ196661 TKV196661 TUR196661 UEN196661 UOJ196661 UYF196661 VIB196661 VRX196661 WBT196661 WLP196661 WVL196661 D262197 IZ262197 SV262197 ACR262197 AMN262197 AWJ262197 BGF262197 BQB262197 BZX262197 CJT262197 CTP262197 DDL262197 DNH262197 DXD262197 EGZ262197 EQV262197 FAR262197 FKN262197 FUJ262197 GEF262197 GOB262197 GXX262197 HHT262197 HRP262197 IBL262197 ILH262197 IVD262197 JEZ262197 JOV262197 JYR262197 KIN262197 KSJ262197 LCF262197 LMB262197 LVX262197 MFT262197 MPP262197 MZL262197 NJH262197 NTD262197 OCZ262197 OMV262197 OWR262197 PGN262197 PQJ262197 QAF262197 QKB262197 QTX262197 RDT262197 RNP262197 RXL262197 SHH262197 SRD262197 TAZ262197 TKV262197 TUR262197 UEN262197 UOJ262197 UYF262197 VIB262197 VRX262197 WBT262197 WLP262197 WVL262197 D327733 IZ327733 SV327733 ACR327733 AMN327733 AWJ327733 BGF327733 BQB327733 BZX327733 CJT327733 CTP327733 DDL327733 DNH327733 DXD327733 EGZ327733 EQV327733 FAR327733 FKN327733 FUJ327733 GEF327733 GOB327733 GXX327733 HHT327733 HRP327733 IBL327733 ILH327733 IVD327733 JEZ327733 JOV327733 JYR327733 KIN327733 KSJ327733 LCF327733 LMB327733 LVX327733 MFT327733 MPP327733 MZL327733 NJH327733 NTD327733 OCZ327733 OMV327733 OWR327733 PGN327733 PQJ327733 QAF327733 QKB327733 QTX327733 RDT327733 RNP327733 RXL327733 SHH327733 SRD327733 TAZ327733 TKV327733 TUR327733 UEN327733 UOJ327733 UYF327733 VIB327733 VRX327733 WBT327733 WLP327733 WVL327733 D393269 IZ393269 SV393269 ACR393269 AMN393269 AWJ393269 BGF393269 BQB393269 BZX393269 CJT393269 CTP393269 DDL393269 DNH393269 DXD393269 EGZ393269 EQV393269 FAR393269 FKN393269 FUJ393269 GEF393269 GOB393269 GXX393269 HHT393269 HRP393269 IBL393269 ILH393269 IVD393269 JEZ393269 JOV393269 JYR393269 KIN393269 KSJ393269 LCF393269 LMB393269 LVX393269 MFT393269 MPP393269 MZL393269 NJH393269 NTD393269 OCZ393269 OMV393269 OWR393269 PGN393269 PQJ393269 QAF393269 QKB393269 QTX393269 RDT393269 RNP393269 RXL393269 SHH393269 SRD393269 TAZ393269 TKV393269 TUR393269 UEN393269 UOJ393269 UYF393269 VIB393269 VRX393269 WBT393269 WLP393269 WVL393269 D458805 IZ458805 SV458805 ACR458805 AMN458805 AWJ458805 BGF458805 BQB458805 BZX458805 CJT458805 CTP458805 DDL458805 DNH458805 DXD458805 EGZ458805 EQV458805 FAR458805 FKN458805 FUJ458805 GEF458805 GOB458805 GXX458805 HHT458805 HRP458805 IBL458805 ILH458805 IVD458805 JEZ458805 JOV458805 JYR458805 KIN458805 KSJ458805 LCF458805 LMB458805 LVX458805 MFT458805 MPP458805 MZL458805 NJH458805 NTD458805 OCZ458805 OMV458805 OWR458805 PGN458805 PQJ458805 QAF458805 QKB458805 QTX458805 RDT458805 RNP458805 RXL458805 SHH458805 SRD458805 TAZ458805 TKV458805 TUR458805 UEN458805 UOJ458805 UYF458805 VIB458805 VRX458805 WBT458805 WLP458805 WVL458805 D524341 IZ524341 SV524341 ACR524341 AMN524341 AWJ524341 BGF524341 BQB524341 BZX524341 CJT524341 CTP524341 DDL524341 DNH524341 DXD524341 EGZ524341 EQV524341 FAR524341 FKN524341 FUJ524341 GEF524341 GOB524341 GXX524341 HHT524341 HRP524341 IBL524341 ILH524341 IVD524341 JEZ524341 JOV524341 JYR524341 KIN524341 KSJ524341 LCF524341 LMB524341 LVX524341 MFT524341 MPP524341 MZL524341 NJH524341 NTD524341 OCZ524341 OMV524341 OWR524341 PGN524341 PQJ524341 QAF524341 QKB524341 QTX524341 RDT524341 RNP524341 RXL524341 SHH524341 SRD524341 TAZ524341 TKV524341 TUR524341 UEN524341 UOJ524341 UYF524341 VIB524341 VRX524341 WBT524341 WLP524341 WVL524341 D589877 IZ589877 SV589877 ACR589877 AMN589877 AWJ589877 BGF589877 BQB589877 BZX589877 CJT589877 CTP589877 DDL589877 DNH589877 DXD589877 EGZ589877 EQV589877 FAR589877 FKN589877 FUJ589877 GEF589877 GOB589877 GXX589877 HHT589877 HRP589877 IBL589877 ILH589877 IVD589877 JEZ589877 JOV589877 JYR589877 KIN589877 KSJ589877 LCF589877 LMB589877 LVX589877 MFT589877 MPP589877 MZL589877 NJH589877 NTD589877 OCZ589877 OMV589877 OWR589877 PGN589877 PQJ589877 QAF589877 QKB589877 QTX589877 RDT589877 RNP589877 RXL589877 SHH589877 SRD589877 TAZ589877 TKV589877 TUR589877 UEN589877 UOJ589877 UYF589877 VIB589877 VRX589877 WBT589877 WLP589877 WVL589877 D655413 IZ655413 SV655413 ACR655413 AMN655413 AWJ655413 BGF655413 BQB655413 BZX655413 CJT655413 CTP655413 DDL655413 DNH655413 DXD655413 EGZ655413 EQV655413 FAR655413 FKN655413 FUJ655413 GEF655413 GOB655413 GXX655413 HHT655413 HRP655413 IBL655413 ILH655413 IVD655413 JEZ655413 JOV655413 JYR655413 KIN655413 KSJ655413 LCF655413 LMB655413 LVX655413 MFT655413 MPP655413 MZL655413 NJH655413 NTD655413 OCZ655413 OMV655413 OWR655413 PGN655413 PQJ655413 QAF655413 QKB655413 QTX655413 RDT655413 RNP655413 RXL655413 SHH655413 SRD655413 TAZ655413 TKV655413 TUR655413 UEN655413 UOJ655413 UYF655413 VIB655413 VRX655413 WBT655413 WLP655413 WVL655413 D720949 IZ720949 SV720949 ACR720949 AMN720949 AWJ720949 BGF720949 BQB720949 BZX720949 CJT720949 CTP720949 DDL720949 DNH720949 DXD720949 EGZ720949 EQV720949 FAR720949 FKN720949 FUJ720949 GEF720949 GOB720949 GXX720949 HHT720949 HRP720949 IBL720949 ILH720949 IVD720949 JEZ720949 JOV720949 JYR720949 KIN720949 KSJ720949 LCF720949 LMB720949 LVX720949 MFT720949 MPP720949 MZL720949 NJH720949 NTD720949 OCZ720949 OMV720949 OWR720949 PGN720949 PQJ720949 QAF720949 QKB720949 QTX720949 RDT720949 RNP720949 RXL720949 SHH720949 SRD720949 TAZ720949 TKV720949 TUR720949 UEN720949 UOJ720949 UYF720949 VIB720949 VRX720949 WBT720949 WLP720949 WVL720949 D786485 IZ786485 SV786485 ACR786485 AMN786485 AWJ786485 BGF786485 BQB786485 BZX786485 CJT786485 CTP786485 DDL786485 DNH786485 DXD786485 EGZ786485 EQV786485 FAR786485 FKN786485 FUJ786485 GEF786485 GOB786485 GXX786485 HHT786485 HRP786485 IBL786485 ILH786485 IVD786485 JEZ786485 JOV786485 JYR786485 KIN786485 KSJ786485 LCF786485 LMB786485 LVX786485 MFT786485 MPP786485 MZL786485 NJH786485 NTD786485 OCZ786485 OMV786485 OWR786485 PGN786485 PQJ786485 QAF786485 QKB786485 QTX786485 RDT786485 RNP786485 RXL786485 SHH786485 SRD786485 TAZ786485 TKV786485 TUR786485 UEN786485 UOJ786485 UYF786485 VIB786485 VRX786485 WBT786485 WLP786485 WVL786485 D852021 IZ852021 SV852021 ACR852021 AMN852021 AWJ852021 BGF852021 BQB852021 BZX852021 CJT852021 CTP852021 DDL852021 DNH852021 DXD852021 EGZ852021 EQV852021 FAR852021 FKN852021 FUJ852021 GEF852021 GOB852021 GXX852021 HHT852021 HRP852021 IBL852021 ILH852021 IVD852021 JEZ852021 JOV852021 JYR852021 KIN852021 KSJ852021 LCF852021 LMB852021 LVX852021 MFT852021 MPP852021 MZL852021 NJH852021 NTD852021 OCZ852021 OMV852021 OWR852021 PGN852021 PQJ852021 QAF852021 QKB852021 QTX852021 RDT852021 RNP852021 RXL852021 SHH852021 SRD852021 TAZ852021 TKV852021 TUR852021 UEN852021 UOJ852021 UYF852021 VIB852021 VRX852021 WBT852021 WLP852021 WVL852021 D917557 IZ917557 SV917557 ACR917557 AMN917557 AWJ917557 BGF917557 BQB917557 BZX917557 CJT917557 CTP917557 DDL917557 DNH917557 DXD917557 EGZ917557 EQV917557 FAR917557 FKN917557 FUJ917557 GEF917557 GOB917557 GXX917557 HHT917557 HRP917557 IBL917557 ILH917557 IVD917557 JEZ917557 JOV917557 JYR917557 KIN917557 KSJ917557 LCF917557 LMB917557 LVX917557 MFT917557 MPP917557 MZL917557 NJH917557 NTD917557 OCZ917557 OMV917557 OWR917557 PGN917557 PQJ917557 QAF917557 QKB917557 QTX917557 RDT917557 RNP917557 RXL917557 SHH917557 SRD917557 TAZ917557 TKV917557 TUR917557 UEN917557 UOJ917557 UYF917557 VIB917557 VRX917557 WBT917557 WLP917557 WVL917557 D983093 IZ983093 SV983093 ACR983093 AMN983093 AWJ983093 BGF983093 BQB983093 BZX983093 CJT983093 CTP983093 DDL983093 DNH983093 DXD983093 EGZ983093 EQV983093 FAR983093 FKN983093 FUJ983093 GEF983093 GOB983093 GXX983093 HHT983093 HRP983093 IBL983093 ILH983093 IVD983093 JEZ983093 JOV983093 JYR983093 KIN983093 KSJ983093 LCF983093 LMB983093 LVX983093 MFT983093 MPP983093 MZL983093 NJH983093 NTD983093 OCZ983093 OMV983093 OWR983093 PGN983093 PQJ983093 QAF983093 QKB983093 QTX983093 RDT983093 RNP983093 RXL983093 SHH983093 SRD983093 TAZ983093 TKV983093 TUR983093 UEN983093 UOJ983093 UYF983093 VIB983093 VRX983093 WBT983093 WLP983093 WVL983093 G65589 JC65589 SY65589 ACU65589 AMQ65589 AWM65589 BGI65589 BQE65589 CAA65589 CJW65589 CTS65589 DDO65589 DNK65589 DXG65589 EHC65589 EQY65589 FAU65589 FKQ65589 FUM65589 GEI65589 GOE65589 GYA65589 HHW65589 HRS65589 IBO65589 ILK65589 IVG65589 JFC65589 JOY65589 JYU65589 KIQ65589 KSM65589 LCI65589 LME65589 LWA65589 MFW65589 MPS65589 MZO65589 NJK65589 NTG65589 ODC65589 OMY65589 OWU65589 PGQ65589 PQM65589 QAI65589 QKE65589 QUA65589 RDW65589 RNS65589 RXO65589 SHK65589 SRG65589 TBC65589 TKY65589 TUU65589 UEQ65589 UOM65589 UYI65589 VIE65589 VSA65589 WBW65589 WLS65589 WVO65589 G131125 JC131125 SY131125 ACU131125 AMQ131125 AWM131125 BGI131125 BQE131125 CAA131125 CJW131125 CTS131125 DDO131125 DNK131125 DXG131125 EHC131125 EQY131125 FAU131125 FKQ131125 FUM131125 GEI131125 GOE131125 GYA131125 HHW131125 HRS131125 IBO131125 ILK131125 IVG131125 JFC131125 JOY131125 JYU131125 KIQ131125 KSM131125 LCI131125 LME131125 LWA131125 MFW131125 MPS131125 MZO131125 NJK131125 NTG131125 ODC131125 OMY131125 OWU131125 PGQ131125 PQM131125 QAI131125 QKE131125 QUA131125 RDW131125 RNS131125 RXO131125 SHK131125 SRG131125 TBC131125 TKY131125 TUU131125 UEQ131125 UOM131125 UYI131125 VIE131125 VSA131125 WBW131125 WLS131125 WVO131125 G196661 JC196661 SY196661 ACU196661 AMQ196661 AWM196661 BGI196661 BQE196661 CAA196661 CJW196661 CTS196661 DDO196661 DNK196661 DXG196661 EHC196661 EQY196661 FAU196661 FKQ196661 FUM196661 GEI196661 GOE196661 GYA196661 HHW196661 HRS196661 IBO196661 ILK196661 IVG196661 JFC196661 JOY196661 JYU196661 KIQ196661 KSM196661 LCI196661 LME196661 LWA196661 MFW196661 MPS196661 MZO196661 NJK196661 NTG196661 ODC196661 OMY196661 OWU196661 PGQ196661 PQM196661 QAI196661 QKE196661 QUA196661 RDW196661 RNS196661 RXO196661 SHK196661 SRG196661 TBC196661 TKY196661 TUU196661 UEQ196661 UOM196661 UYI196661 VIE196661 VSA196661 WBW196661 WLS196661 WVO196661 G262197 JC262197 SY262197 ACU262197 AMQ262197 AWM262197 BGI262197 BQE262197 CAA262197 CJW262197 CTS262197 DDO262197 DNK262197 DXG262197 EHC262197 EQY262197 FAU262197 FKQ262197 FUM262197 GEI262197 GOE262197 GYA262197 HHW262197 HRS262197 IBO262197 ILK262197 IVG262197 JFC262197 JOY262197 JYU262197 KIQ262197 KSM262197 LCI262197 LME262197 LWA262197 MFW262197 MPS262197 MZO262197 NJK262197 NTG262197 ODC262197 OMY262197 OWU262197 PGQ262197 PQM262197 QAI262197 QKE262197 QUA262197 RDW262197 RNS262197 RXO262197 SHK262197 SRG262197 TBC262197 TKY262197 TUU262197 UEQ262197 UOM262197 UYI262197 VIE262197 VSA262197 WBW262197 WLS262197 WVO262197 G327733 JC327733 SY327733 ACU327733 AMQ327733 AWM327733 BGI327733 BQE327733 CAA327733 CJW327733 CTS327733 DDO327733 DNK327733 DXG327733 EHC327733 EQY327733 FAU327733 FKQ327733 FUM327733 GEI327733 GOE327733 GYA327733 HHW327733 HRS327733 IBO327733 ILK327733 IVG327733 JFC327733 JOY327733 JYU327733 KIQ327733 KSM327733 LCI327733 LME327733 LWA327733 MFW327733 MPS327733 MZO327733 NJK327733 NTG327733 ODC327733 OMY327733 OWU327733 PGQ327733 PQM327733 QAI327733 QKE327733 QUA327733 RDW327733 RNS327733 RXO327733 SHK327733 SRG327733 TBC327733 TKY327733 TUU327733 UEQ327733 UOM327733 UYI327733 VIE327733 VSA327733 WBW327733 WLS327733 WVO327733 G393269 JC393269 SY393269 ACU393269 AMQ393269 AWM393269 BGI393269 BQE393269 CAA393269 CJW393269 CTS393269 DDO393269 DNK393269 DXG393269 EHC393269 EQY393269 FAU393269 FKQ393269 FUM393269 GEI393269 GOE393269 GYA393269 HHW393269 HRS393269 IBO393269 ILK393269 IVG393269 JFC393269 JOY393269 JYU393269 KIQ393269 KSM393269 LCI393269 LME393269 LWA393269 MFW393269 MPS393269 MZO393269 NJK393269 NTG393269 ODC393269 OMY393269 OWU393269 PGQ393269 PQM393269 QAI393269 QKE393269 QUA393269 RDW393269 RNS393269 RXO393269 SHK393269 SRG393269 TBC393269 TKY393269 TUU393269 UEQ393269 UOM393269 UYI393269 VIE393269 VSA393269 WBW393269 WLS393269 WVO393269 G458805 JC458805 SY458805 ACU458805 AMQ458805 AWM458805 BGI458805 BQE458805 CAA458805 CJW458805 CTS458805 DDO458805 DNK458805 DXG458805 EHC458805 EQY458805 FAU458805 FKQ458805 FUM458805 GEI458805 GOE458805 GYA458805 HHW458805 HRS458805 IBO458805 ILK458805 IVG458805 JFC458805 JOY458805 JYU458805 KIQ458805 KSM458805 LCI458805 LME458805 LWA458805 MFW458805 MPS458805 MZO458805 NJK458805 NTG458805 ODC458805 OMY458805 OWU458805 PGQ458805 PQM458805 QAI458805 QKE458805 QUA458805 RDW458805 RNS458805 RXO458805 SHK458805 SRG458805 TBC458805 TKY458805 TUU458805 UEQ458805 UOM458805 UYI458805 VIE458805 VSA458805 WBW458805 WLS458805 WVO458805 G524341 JC524341 SY524341 ACU524341 AMQ524341 AWM524341 BGI524341 BQE524341 CAA524341 CJW524341 CTS524341 DDO524341 DNK524341 DXG524341 EHC524341 EQY524341 FAU524341 FKQ524341 FUM524341 GEI524341 GOE524341 GYA524341 HHW524341 HRS524341 IBO524341 ILK524341 IVG524341 JFC524341 JOY524341 JYU524341 KIQ524341 KSM524341 LCI524341 LME524341 LWA524341 MFW524341 MPS524341 MZO524341 NJK524341 NTG524341 ODC524341 OMY524341 OWU524341 PGQ524341 PQM524341 QAI524341 QKE524341 QUA524341 RDW524341 RNS524341 RXO524341 SHK524341 SRG524341 TBC524341 TKY524341 TUU524341 UEQ524341 UOM524341 UYI524341 VIE524341 VSA524341 WBW524341 WLS524341 WVO524341 G589877 JC589877 SY589877 ACU589877 AMQ589877 AWM589877 BGI589877 BQE589877 CAA589877 CJW589877 CTS589877 DDO589877 DNK589877 DXG589877 EHC589877 EQY589877 FAU589877 FKQ589877 FUM589877 GEI589877 GOE589877 GYA589877 HHW589877 HRS589877 IBO589877 ILK589877 IVG589877 JFC589877 JOY589877 JYU589877 KIQ589877 KSM589877 LCI589877 LME589877 LWA589877 MFW589877 MPS589877 MZO589877 NJK589877 NTG589877 ODC589877 OMY589877 OWU589877 PGQ589877 PQM589877 QAI589877 QKE589877 QUA589877 RDW589877 RNS589877 RXO589877 SHK589877 SRG589877 TBC589877 TKY589877 TUU589877 UEQ589877 UOM589877 UYI589877 VIE589877 VSA589877 WBW589877 WLS589877 WVO589877 G655413 JC655413 SY655413 ACU655413 AMQ655413 AWM655413 BGI655413 BQE655413 CAA655413 CJW655413 CTS655413 DDO655413 DNK655413 DXG655413 EHC655413 EQY655413 FAU655413 FKQ655413 FUM655413 GEI655413 GOE655413 GYA655413 HHW655413 HRS655413 IBO655413 ILK655413 IVG655413 JFC655413 JOY655413 JYU655413 KIQ655413 KSM655413 LCI655413 LME655413 LWA655413 MFW655413 MPS655413 MZO655413 NJK655413 NTG655413 ODC655413 OMY655413 OWU655413 PGQ655413 PQM655413 QAI655413 QKE655413 QUA655413 RDW655413 RNS655413 RXO655413 SHK655413 SRG655413 TBC655413 TKY655413 TUU655413 UEQ655413 UOM655413 UYI655413 VIE655413 VSA655413 WBW655413 WLS655413 WVO655413 G720949 JC720949 SY720949 ACU720949 AMQ720949 AWM720949 BGI720949 BQE720949 CAA720949 CJW720949 CTS720949 DDO720949 DNK720949 DXG720949 EHC720949 EQY720949 FAU720949 FKQ720949 FUM720949 GEI720949 GOE720949 GYA720949 HHW720949 HRS720949 IBO720949 ILK720949 IVG720949 JFC720949 JOY720949 JYU720949 KIQ720949 KSM720949 LCI720949 LME720949 LWA720949 MFW720949 MPS720949 MZO720949 NJK720949 NTG720949 ODC720949 OMY720949 OWU720949 PGQ720949 PQM720949 QAI720949 QKE720949 QUA720949 RDW720949 RNS720949 RXO720949 SHK720949 SRG720949 TBC720949 TKY720949 TUU720949 UEQ720949 UOM720949 UYI720949 VIE720949 VSA720949 WBW720949 WLS720949 WVO720949 G786485 JC786485 SY786485 ACU786485 AMQ786485 AWM786485 BGI786485 BQE786485 CAA786485 CJW786485 CTS786485 DDO786485 DNK786485 DXG786485 EHC786485 EQY786485 FAU786485 FKQ786485 FUM786485 GEI786485 GOE786485 GYA786485 HHW786485 HRS786485 IBO786485 ILK786485 IVG786485 JFC786485 JOY786485 JYU786485 KIQ786485 KSM786485 LCI786485 LME786485 LWA786485 MFW786485 MPS786485 MZO786485 NJK786485 NTG786485 ODC786485 OMY786485 OWU786485 PGQ786485 PQM786485 QAI786485 QKE786485 QUA786485 RDW786485 RNS786485 RXO786485 SHK786485 SRG786485 TBC786485 TKY786485 TUU786485 UEQ786485 UOM786485 UYI786485 VIE786485 VSA786485 WBW786485 WLS786485 WVO786485 G852021 JC852021 SY852021 ACU852021 AMQ852021 AWM852021 BGI852021 BQE852021 CAA852021 CJW852021 CTS852021 DDO852021 DNK852021 DXG852021 EHC852021 EQY852021 FAU852021 FKQ852021 FUM852021 GEI852021 GOE852021 GYA852021 HHW852021 HRS852021 IBO852021 ILK852021 IVG852021 JFC852021 JOY852021 JYU852021 KIQ852021 KSM852021 LCI852021 LME852021 LWA852021 MFW852021 MPS852021 MZO852021 NJK852021 NTG852021 ODC852021 OMY852021 OWU852021 PGQ852021 PQM852021 QAI852021 QKE852021 QUA852021 RDW852021 RNS852021 RXO852021 SHK852021 SRG852021 TBC852021 TKY852021 TUU852021 UEQ852021 UOM852021 UYI852021 VIE852021 VSA852021 WBW852021 WLS852021 WVO852021 G917557 JC917557 SY917557 ACU917557 AMQ917557 AWM917557 BGI917557 BQE917557 CAA917557 CJW917557 CTS917557 DDO917557 DNK917557 DXG917557 EHC917557 EQY917557 FAU917557 FKQ917557 FUM917557 GEI917557 GOE917557 GYA917557 HHW917557 HRS917557 IBO917557 ILK917557 IVG917557 JFC917557 JOY917557 JYU917557 KIQ917557 KSM917557 LCI917557 LME917557 LWA917557 MFW917557 MPS917557 MZO917557 NJK917557 NTG917557 ODC917557 OMY917557 OWU917557 PGQ917557 PQM917557 QAI917557 QKE917557 QUA917557 RDW917557 RNS917557 RXO917557 SHK917557 SRG917557 TBC917557 TKY917557 TUU917557 UEQ917557 UOM917557 UYI917557 VIE917557 VSA917557 WBW917557 WLS917557 WVO917557 G983093 JC983093 SY983093 ACU983093 AMQ983093 AWM983093 BGI983093 BQE983093 CAA983093 CJW983093 CTS983093 DDO983093 DNK983093 DXG983093 EHC983093 EQY983093 FAU983093 FKQ983093 FUM983093 GEI983093 GOE983093 GYA983093 HHW983093 HRS983093 IBO983093 ILK983093 IVG983093 JFC983093 JOY983093 JYU983093 KIQ983093 KSM983093 LCI983093 LME983093 LWA983093 MFW983093 MPS983093 MZO983093 NJK983093 NTG983093 ODC983093 OMY983093 OWU983093 PGQ983093 PQM983093 QAI983093 QKE983093 QUA983093 RDW983093 RNS983093 RXO983093 SHK983093 SRG983093 TBC983093 TKY983093 TUU983093 UEQ983093 UOM983093 UYI983093 VIE983093 VSA983093 WBW983093 WLS983093 WVO983093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JE56 TA56 ACW56 AMS56 AWO56 BGK56 BQG56 CAC56 CJY56 CTU56 DDQ56 DNM56 DXI56 EHE56 ERA56 FAW56 FKS56 FUO56 GEK56 GOG56 GYC56 HHY56 HRU56 IBQ56 ILM56 IVI56 JFE56 JPA56 JYW56 KIS56 KSO56 LCK56 LMG56 LWC56 MFY56 MPU56 MZQ56 NJM56 NTI56 ODE56 ONA56 OWW56 PGS56 PQO56 QAK56 QKG56 QUC56 RDY56 RNU56 RXQ56 SHM56 SRI56 TBE56 TLA56 TUW56 UES56 UOO56 UYK56 VIG56 VSC56 WBY56 WLU56 JF94:JF95 TB94:TB95 ACX94:ACX95 AMT94:AMT95 AWP94:AWP95 BGL94:BGL95 BQH94:BQH95 CAD94:CAD95 CJZ94:CJZ95 CTV94:CTV95 DDR94:DDR95 DNN94:DNN95 DXJ94:DXJ95 EHF94:EHF95 ERB94:ERB95 FAX94:FAX95 FKT94:FKT95 FUP94:FUP95 GEL94:GEL95 GOH94:GOH95 GYD94:GYD95 HHZ94:HHZ95 HRV94:HRV95 IBR94:IBR95 ILN94:ILN95 IVJ94:IVJ95 JFF94:JFF95 JPB94:JPB95 JYX94:JYX95 KIT94:KIT95 KSP94:KSP95 LCL94:LCL95 LMH94:LMH95 LWD94:LWD95 MFZ94:MFZ95 MPV94:MPV95 MZR94:MZR95 NJN94:NJN95 NTJ94:NTJ95 ODF94:ODF95 ONB94:ONB95 OWX94:OWX95 PGT94:PGT95 PQP94:PQP95 QAL94:QAL95 QKH94:QKH95 QUD94:QUD95 RDZ94:RDZ95 RNV94:RNV95 RXR94:RXR95 SHN94:SHN95 SRJ94:SRJ95 TBF94:TBF95 TLB94:TLB95 TUX94:TUX95 UET94:UET95 UOP94:UOP95 UYL94:UYL95 VIH94:VIH95 VSD94:VSD95 WBZ94:WBZ95 WLV94:WLV95 WVR94:WVR95" xr:uid="{3D162344-86F2-4DC0-B309-BFB8C190EB8F}">
      <formula1>36892</formula1>
      <formula2>72686</formula2>
    </dataValidation>
    <dataValidation type="whole" allowBlank="1" showInputMessage="1" showErrorMessage="1" errorTitle="FINANCIAL DETAILS" error="Kindly input whole numbers only." sqref="WVP983087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83 JD65583 SZ65583 ACV65583 AMR65583 AWN65583 BGJ65583 BQF65583 CAB65583 CJX65583 CTT65583 DDP65583 DNL65583 DXH65583 EHD65583 EQZ65583 FAV65583 FKR65583 FUN65583 GEJ65583 GOF65583 GYB65583 HHX65583 HRT65583 IBP65583 ILL65583 IVH65583 JFD65583 JOZ65583 JYV65583 KIR65583 KSN65583 LCJ65583 LMF65583 LWB65583 MFX65583 MPT65583 MZP65583 NJL65583 NTH65583 ODD65583 OMZ65583 OWV65583 PGR65583 PQN65583 QAJ65583 QKF65583 QUB65583 RDX65583 RNT65583 RXP65583 SHL65583 SRH65583 TBD65583 TKZ65583 TUV65583 UER65583 UON65583 UYJ65583 VIF65583 VSB65583 WBX65583 WLT65583 WVP65583 H131119 JD131119 SZ131119 ACV131119 AMR131119 AWN131119 BGJ131119 BQF131119 CAB131119 CJX131119 CTT131119 DDP131119 DNL131119 DXH131119 EHD131119 EQZ131119 FAV131119 FKR131119 FUN131119 GEJ131119 GOF131119 GYB131119 HHX131119 HRT131119 IBP131119 ILL131119 IVH131119 JFD131119 JOZ131119 JYV131119 KIR131119 KSN131119 LCJ131119 LMF131119 LWB131119 MFX131119 MPT131119 MZP131119 NJL131119 NTH131119 ODD131119 OMZ131119 OWV131119 PGR131119 PQN131119 QAJ131119 QKF131119 QUB131119 RDX131119 RNT131119 RXP131119 SHL131119 SRH131119 TBD131119 TKZ131119 TUV131119 UER131119 UON131119 UYJ131119 VIF131119 VSB131119 WBX131119 WLT131119 WVP131119 H196655 JD196655 SZ196655 ACV196655 AMR196655 AWN196655 BGJ196655 BQF196655 CAB196655 CJX196655 CTT196655 DDP196655 DNL196655 DXH196655 EHD196655 EQZ196655 FAV196655 FKR196655 FUN196655 GEJ196655 GOF196655 GYB196655 HHX196655 HRT196655 IBP196655 ILL196655 IVH196655 JFD196655 JOZ196655 JYV196655 KIR196655 KSN196655 LCJ196655 LMF196655 LWB196655 MFX196655 MPT196655 MZP196655 NJL196655 NTH196655 ODD196655 OMZ196655 OWV196655 PGR196655 PQN196655 QAJ196655 QKF196655 QUB196655 RDX196655 RNT196655 RXP196655 SHL196655 SRH196655 TBD196655 TKZ196655 TUV196655 UER196655 UON196655 UYJ196655 VIF196655 VSB196655 WBX196655 WLT196655 WVP196655 H262191 JD262191 SZ262191 ACV262191 AMR262191 AWN262191 BGJ262191 BQF262191 CAB262191 CJX262191 CTT262191 DDP262191 DNL262191 DXH262191 EHD262191 EQZ262191 FAV262191 FKR262191 FUN262191 GEJ262191 GOF262191 GYB262191 HHX262191 HRT262191 IBP262191 ILL262191 IVH262191 JFD262191 JOZ262191 JYV262191 KIR262191 KSN262191 LCJ262191 LMF262191 LWB262191 MFX262191 MPT262191 MZP262191 NJL262191 NTH262191 ODD262191 OMZ262191 OWV262191 PGR262191 PQN262191 QAJ262191 QKF262191 QUB262191 RDX262191 RNT262191 RXP262191 SHL262191 SRH262191 TBD262191 TKZ262191 TUV262191 UER262191 UON262191 UYJ262191 VIF262191 VSB262191 WBX262191 WLT262191 WVP262191 H327727 JD327727 SZ327727 ACV327727 AMR327727 AWN327727 BGJ327727 BQF327727 CAB327727 CJX327727 CTT327727 DDP327727 DNL327727 DXH327727 EHD327727 EQZ327727 FAV327727 FKR327727 FUN327727 GEJ327727 GOF327727 GYB327727 HHX327727 HRT327727 IBP327727 ILL327727 IVH327727 JFD327727 JOZ327727 JYV327727 KIR327727 KSN327727 LCJ327727 LMF327727 LWB327727 MFX327727 MPT327727 MZP327727 NJL327727 NTH327727 ODD327727 OMZ327727 OWV327727 PGR327727 PQN327727 QAJ327727 QKF327727 QUB327727 RDX327727 RNT327727 RXP327727 SHL327727 SRH327727 TBD327727 TKZ327727 TUV327727 UER327727 UON327727 UYJ327727 VIF327727 VSB327727 WBX327727 WLT327727 WVP327727 H393263 JD393263 SZ393263 ACV393263 AMR393263 AWN393263 BGJ393263 BQF393263 CAB393263 CJX393263 CTT393263 DDP393263 DNL393263 DXH393263 EHD393263 EQZ393263 FAV393263 FKR393263 FUN393263 GEJ393263 GOF393263 GYB393263 HHX393263 HRT393263 IBP393263 ILL393263 IVH393263 JFD393263 JOZ393263 JYV393263 KIR393263 KSN393263 LCJ393263 LMF393263 LWB393263 MFX393263 MPT393263 MZP393263 NJL393263 NTH393263 ODD393263 OMZ393263 OWV393263 PGR393263 PQN393263 QAJ393263 QKF393263 QUB393263 RDX393263 RNT393263 RXP393263 SHL393263 SRH393263 TBD393263 TKZ393263 TUV393263 UER393263 UON393263 UYJ393263 VIF393263 VSB393263 WBX393263 WLT393263 WVP393263 H458799 JD458799 SZ458799 ACV458799 AMR458799 AWN458799 BGJ458799 BQF458799 CAB458799 CJX458799 CTT458799 DDP458799 DNL458799 DXH458799 EHD458799 EQZ458799 FAV458799 FKR458799 FUN458799 GEJ458799 GOF458799 GYB458799 HHX458799 HRT458799 IBP458799 ILL458799 IVH458799 JFD458799 JOZ458799 JYV458799 KIR458799 KSN458799 LCJ458799 LMF458799 LWB458799 MFX458799 MPT458799 MZP458799 NJL458799 NTH458799 ODD458799 OMZ458799 OWV458799 PGR458799 PQN458799 QAJ458799 QKF458799 QUB458799 RDX458799 RNT458799 RXP458799 SHL458799 SRH458799 TBD458799 TKZ458799 TUV458799 UER458799 UON458799 UYJ458799 VIF458799 VSB458799 WBX458799 WLT458799 WVP458799 H524335 JD524335 SZ524335 ACV524335 AMR524335 AWN524335 BGJ524335 BQF524335 CAB524335 CJX524335 CTT524335 DDP524335 DNL524335 DXH524335 EHD524335 EQZ524335 FAV524335 FKR524335 FUN524335 GEJ524335 GOF524335 GYB524335 HHX524335 HRT524335 IBP524335 ILL524335 IVH524335 JFD524335 JOZ524335 JYV524335 KIR524335 KSN524335 LCJ524335 LMF524335 LWB524335 MFX524335 MPT524335 MZP524335 NJL524335 NTH524335 ODD524335 OMZ524335 OWV524335 PGR524335 PQN524335 QAJ524335 QKF524335 QUB524335 RDX524335 RNT524335 RXP524335 SHL524335 SRH524335 TBD524335 TKZ524335 TUV524335 UER524335 UON524335 UYJ524335 VIF524335 VSB524335 WBX524335 WLT524335 WVP524335 H589871 JD589871 SZ589871 ACV589871 AMR589871 AWN589871 BGJ589871 BQF589871 CAB589871 CJX589871 CTT589871 DDP589871 DNL589871 DXH589871 EHD589871 EQZ589871 FAV589871 FKR589871 FUN589871 GEJ589871 GOF589871 GYB589871 HHX589871 HRT589871 IBP589871 ILL589871 IVH589871 JFD589871 JOZ589871 JYV589871 KIR589871 KSN589871 LCJ589871 LMF589871 LWB589871 MFX589871 MPT589871 MZP589871 NJL589871 NTH589871 ODD589871 OMZ589871 OWV589871 PGR589871 PQN589871 QAJ589871 QKF589871 QUB589871 RDX589871 RNT589871 RXP589871 SHL589871 SRH589871 TBD589871 TKZ589871 TUV589871 UER589871 UON589871 UYJ589871 VIF589871 VSB589871 WBX589871 WLT589871 WVP589871 H655407 JD655407 SZ655407 ACV655407 AMR655407 AWN655407 BGJ655407 BQF655407 CAB655407 CJX655407 CTT655407 DDP655407 DNL655407 DXH655407 EHD655407 EQZ655407 FAV655407 FKR655407 FUN655407 GEJ655407 GOF655407 GYB655407 HHX655407 HRT655407 IBP655407 ILL655407 IVH655407 JFD655407 JOZ655407 JYV655407 KIR655407 KSN655407 LCJ655407 LMF655407 LWB655407 MFX655407 MPT655407 MZP655407 NJL655407 NTH655407 ODD655407 OMZ655407 OWV655407 PGR655407 PQN655407 QAJ655407 QKF655407 QUB655407 RDX655407 RNT655407 RXP655407 SHL655407 SRH655407 TBD655407 TKZ655407 TUV655407 UER655407 UON655407 UYJ655407 VIF655407 VSB655407 WBX655407 WLT655407 WVP655407 H720943 JD720943 SZ720943 ACV720943 AMR720943 AWN720943 BGJ720943 BQF720943 CAB720943 CJX720943 CTT720943 DDP720943 DNL720943 DXH720943 EHD720943 EQZ720943 FAV720943 FKR720943 FUN720943 GEJ720943 GOF720943 GYB720943 HHX720943 HRT720943 IBP720943 ILL720943 IVH720943 JFD720943 JOZ720943 JYV720943 KIR720943 KSN720943 LCJ720943 LMF720943 LWB720943 MFX720943 MPT720943 MZP720943 NJL720943 NTH720943 ODD720943 OMZ720943 OWV720943 PGR720943 PQN720943 QAJ720943 QKF720943 QUB720943 RDX720943 RNT720943 RXP720943 SHL720943 SRH720943 TBD720943 TKZ720943 TUV720943 UER720943 UON720943 UYJ720943 VIF720943 VSB720943 WBX720943 WLT720943 WVP720943 H786479 JD786479 SZ786479 ACV786479 AMR786479 AWN786479 BGJ786479 BQF786479 CAB786479 CJX786479 CTT786479 DDP786479 DNL786479 DXH786479 EHD786479 EQZ786479 FAV786479 FKR786479 FUN786479 GEJ786479 GOF786479 GYB786479 HHX786479 HRT786479 IBP786479 ILL786479 IVH786479 JFD786479 JOZ786479 JYV786479 KIR786479 KSN786479 LCJ786479 LMF786479 LWB786479 MFX786479 MPT786479 MZP786479 NJL786479 NTH786479 ODD786479 OMZ786479 OWV786479 PGR786479 PQN786479 QAJ786479 QKF786479 QUB786479 RDX786479 RNT786479 RXP786479 SHL786479 SRH786479 TBD786479 TKZ786479 TUV786479 UER786479 UON786479 UYJ786479 VIF786479 VSB786479 WBX786479 WLT786479 WVP786479 H852015 JD852015 SZ852015 ACV852015 AMR852015 AWN852015 BGJ852015 BQF852015 CAB852015 CJX852015 CTT852015 DDP852015 DNL852015 DXH852015 EHD852015 EQZ852015 FAV852015 FKR852015 FUN852015 GEJ852015 GOF852015 GYB852015 HHX852015 HRT852015 IBP852015 ILL852015 IVH852015 JFD852015 JOZ852015 JYV852015 KIR852015 KSN852015 LCJ852015 LMF852015 LWB852015 MFX852015 MPT852015 MZP852015 NJL852015 NTH852015 ODD852015 OMZ852015 OWV852015 PGR852015 PQN852015 QAJ852015 QKF852015 QUB852015 RDX852015 RNT852015 RXP852015 SHL852015 SRH852015 TBD852015 TKZ852015 TUV852015 UER852015 UON852015 UYJ852015 VIF852015 VSB852015 WBX852015 WLT852015 WVP852015 H917551 JD917551 SZ917551 ACV917551 AMR917551 AWN917551 BGJ917551 BQF917551 CAB917551 CJX917551 CTT917551 DDP917551 DNL917551 DXH917551 EHD917551 EQZ917551 FAV917551 FKR917551 FUN917551 GEJ917551 GOF917551 GYB917551 HHX917551 HRT917551 IBP917551 ILL917551 IVH917551 JFD917551 JOZ917551 JYV917551 KIR917551 KSN917551 LCJ917551 LMF917551 LWB917551 MFX917551 MPT917551 MZP917551 NJL917551 NTH917551 ODD917551 OMZ917551 OWV917551 PGR917551 PQN917551 QAJ917551 QKF917551 QUB917551 RDX917551 RNT917551 RXP917551 SHL917551 SRH917551 TBD917551 TKZ917551 TUV917551 UER917551 UON917551 UYJ917551 VIF917551 VSB917551 WBX917551 WLT917551 WVP917551 H983087 JD983087 SZ983087 ACV983087 AMR983087 AWN983087 BGJ983087 BQF983087 CAB983087 CJX983087 CTT983087 DDP983087 DNL983087 DXH983087 EHD983087 EQZ983087 FAV983087 FKR983087 FUN983087 GEJ983087 GOF983087 GYB983087 HHX983087 HRT983087 IBP983087 ILL983087 IVH983087 JFD983087 JOZ983087 JYV983087 KIR983087 KSN983087 LCJ983087 LMF983087 LWB983087 MFX983087 MPT983087 MZP983087 NJL983087 NTH983087 ODD983087 OMZ983087 OWV983087 PGR983087 PQN983087 QAJ983087 QKF983087 QUB983087 RDX983087 RNT983087 RXP983087 SHL983087 SRH983087 TBD983087 TKZ983087 TUV983087 UER983087 UON983087 UYJ983087 VIF983087 VSB983087 WBX983087 WLT983087" xr:uid="{EEF9CE4E-ADDB-4B58-942C-F3D038CAF380}">
      <formula1>0</formula1>
      <formula2>100000000000000000</formula2>
    </dataValidation>
    <dataValidation type="whole" allowBlank="1" showInputMessage="1" showErrorMessage="1" errorTitle="FINANCIAL DETAILS" error="Kindly input whole numbers only._x000a_" sqref="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84 JF65584 TB65584 ACX65584 AMT65584 AWP65584 BGL65584 BQH65584 CAD65584 CJZ65584 CTV65584 DDR65584 DNN65584 DXJ65584 EHF65584 ERB65584 FAX65584 FKT65584 FUP65584 GEL65584 GOH65584 GYD65584 HHZ65584 HRV65584 IBR65584 ILN65584 IVJ65584 JFF65584 JPB65584 JYX65584 KIT65584 KSP65584 LCL65584 LMH65584 LWD65584 MFZ65584 MPV65584 MZR65584 NJN65584 NTJ65584 ODF65584 ONB65584 OWX65584 PGT65584 PQP65584 QAL65584 QKH65584 QUD65584 RDZ65584 RNV65584 RXR65584 SHN65584 SRJ65584 TBF65584 TLB65584 TUX65584 UET65584 UOP65584 UYL65584 VIH65584 VSD65584 WBZ65584 WLV65584 WVR65584 J131120 JF131120 TB131120 ACX131120 AMT131120 AWP131120 BGL131120 BQH131120 CAD131120 CJZ131120 CTV131120 DDR131120 DNN131120 DXJ131120 EHF131120 ERB131120 FAX131120 FKT131120 FUP131120 GEL131120 GOH131120 GYD131120 HHZ131120 HRV131120 IBR131120 ILN131120 IVJ131120 JFF131120 JPB131120 JYX131120 KIT131120 KSP131120 LCL131120 LMH131120 LWD131120 MFZ131120 MPV131120 MZR131120 NJN131120 NTJ131120 ODF131120 ONB131120 OWX131120 PGT131120 PQP131120 QAL131120 QKH131120 QUD131120 RDZ131120 RNV131120 RXR131120 SHN131120 SRJ131120 TBF131120 TLB131120 TUX131120 UET131120 UOP131120 UYL131120 VIH131120 VSD131120 WBZ131120 WLV131120 WVR131120 J196656 JF196656 TB196656 ACX196656 AMT196656 AWP196656 BGL196656 BQH196656 CAD196656 CJZ196656 CTV196656 DDR196656 DNN196656 DXJ196656 EHF196656 ERB196656 FAX196656 FKT196656 FUP196656 GEL196656 GOH196656 GYD196656 HHZ196656 HRV196656 IBR196656 ILN196656 IVJ196656 JFF196656 JPB196656 JYX196656 KIT196656 KSP196656 LCL196656 LMH196656 LWD196656 MFZ196656 MPV196656 MZR196656 NJN196656 NTJ196656 ODF196656 ONB196656 OWX196656 PGT196656 PQP196656 QAL196656 QKH196656 QUD196656 RDZ196656 RNV196656 RXR196656 SHN196656 SRJ196656 TBF196656 TLB196656 TUX196656 UET196656 UOP196656 UYL196656 VIH196656 VSD196656 WBZ196656 WLV196656 WVR196656 J262192 JF262192 TB262192 ACX262192 AMT262192 AWP262192 BGL262192 BQH262192 CAD262192 CJZ262192 CTV262192 DDR262192 DNN262192 DXJ262192 EHF262192 ERB262192 FAX262192 FKT262192 FUP262192 GEL262192 GOH262192 GYD262192 HHZ262192 HRV262192 IBR262192 ILN262192 IVJ262192 JFF262192 JPB262192 JYX262192 KIT262192 KSP262192 LCL262192 LMH262192 LWD262192 MFZ262192 MPV262192 MZR262192 NJN262192 NTJ262192 ODF262192 ONB262192 OWX262192 PGT262192 PQP262192 QAL262192 QKH262192 QUD262192 RDZ262192 RNV262192 RXR262192 SHN262192 SRJ262192 TBF262192 TLB262192 TUX262192 UET262192 UOP262192 UYL262192 VIH262192 VSD262192 WBZ262192 WLV262192 WVR262192 J327728 JF327728 TB327728 ACX327728 AMT327728 AWP327728 BGL327728 BQH327728 CAD327728 CJZ327728 CTV327728 DDR327728 DNN327728 DXJ327728 EHF327728 ERB327728 FAX327728 FKT327728 FUP327728 GEL327728 GOH327728 GYD327728 HHZ327728 HRV327728 IBR327728 ILN327728 IVJ327728 JFF327728 JPB327728 JYX327728 KIT327728 KSP327728 LCL327728 LMH327728 LWD327728 MFZ327728 MPV327728 MZR327728 NJN327728 NTJ327728 ODF327728 ONB327728 OWX327728 PGT327728 PQP327728 QAL327728 QKH327728 QUD327728 RDZ327728 RNV327728 RXR327728 SHN327728 SRJ327728 TBF327728 TLB327728 TUX327728 UET327728 UOP327728 UYL327728 VIH327728 VSD327728 WBZ327728 WLV327728 WVR327728 J393264 JF393264 TB393264 ACX393264 AMT393264 AWP393264 BGL393264 BQH393264 CAD393264 CJZ393264 CTV393264 DDR393264 DNN393264 DXJ393264 EHF393264 ERB393264 FAX393264 FKT393264 FUP393264 GEL393264 GOH393264 GYD393264 HHZ393264 HRV393264 IBR393264 ILN393264 IVJ393264 JFF393264 JPB393264 JYX393264 KIT393264 KSP393264 LCL393264 LMH393264 LWD393264 MFZ393264 MPV393264 MZR393264 NJN393264 NTJ393264 ODF393264 ONB393264 OWX393264 PGT393264 PQP393264 QAL393264 QKH393264 QUD393264 RDZ393264 RNV393264 RXR393264 SHN393264 SRJ393264 TBF393264 TLB393264 TUX393264 UET393264 UOP393264 UYL393264 VIH393264 VSD393264 WBZ393264 WLV393264 WVR393264 J458800 JF458800 TB458800 ACX458800 AMT458800 AWP458800 BGL458800 BQH458800 CAD458800 CJZ458800 CTV458800 DDR458800 DNN458800 DXJ458800 EHF458800 ERB458800 FAX458800 FKT458800 FUP458800 GEL458800 GOH458800 GYD458800 HHZ458800 HRV458800 IBR458800 ILN458800 IVJ458800 JFF458800 JPB458800 JYX458800 KIT458800 KSP458800 LCL458800 LMH458800 LWD458800 MFZ458800 MPV458800 MZR458800 NJN458800 NTJ458800 ODF458800 ONB458800 OWX458800 PGT458800 PQP458800 QAL458800 QKH458800 QUD458800 RDZ458800 RNV458800 RXR458800 SHN458800 SRJ458800 TBF458800 TLB458800 TUX458800 UET458800 UOP458800 UYL458800 VIH458800 VSD458800 WBZ458800 WLV458800 WVR458800 J524336 JF524336 TB524336 ACX524336 AMT524336 AWP524336 BGL524336 BQH524336 CAD524336 CJZ524336 CTV524336 DDR524336 DNN524336 DXJ524336 EHF524336 ERB524336 FAX524336 FKT524336 FUP524336 GEL524336 GOH524336 GYD524336 HHZ524336 HRV524336 IBR524336 ILN524336 IVJ524336 JFF524336 JPB524336 JYX524336 KIT524336 KSP524336 LCL524336 LMH524336 LWD524336 MFZ524336 MPV524336 MZR524336 NJN524336 NTJ524336 ODF524336 ONB524336 OWX524336 PGT524336 PQP524336 QAL524336 QKH524336 QUD524336 RDZ524336 RNV524336 RXR524336 SHN524336 SRJ524336 TBF524336 TLB524336 TUX524336 UET524336 UOP524336 UYL524336 VIH524336 VSD524336 WBZ524336 WLV524336 WVR524336 J589872 JF589872 TB589872 ACX589872 AMT589872 AWP589872 BGL589872 BQH589872 CAD589872 CJZ589872 CTV589872 DDR589872 DNN589872 DXJ589872 EHF589872 ERB589872 FAX589872 FKT589872 FUP589872 GEL589872 GOH589872 GYD589872 HHZ589872 HRV589872 IBR589872 ILN589872 IVJ589872 JFF589872 JPB589872 JYX589872 KIT589872 KSP589872 LCL589872 LMH589872 LWD589872 MFZ589872 MPV589872 MZR589872 NJN589872 NTJ589872 ODF589872 ONB589872 OWX589872 PGT589872 PQP589872 QAL589872 QKH589872 QUD589872 RDZ589872 RNV589872 RXR589872 SHN589872 SRJ589872 TBF589872 TLB589872 TUX589872 UET589872 UOP589872 UYL589872 VIH589872 VSD589872 WBZ589872 WLV589872 WVR589872 J655408 JF655408 TB655408 ACX655408 AMT655408 AWP655408 BGL655408 BQH655408 CAD655408 CJZ655408 CTV655408 DDR655408 DNN655408 DXJ655408 EHF655408 ERB655408 FAX655408 FKT655408 FUP655408 GEL655408 GOH655408 GYD655408 HHZ655408 HRV655408 IBR655408 ILN655408 IVJ655408 JFF655408 JPB655408 JYX655408 KIT655408 KSP655408 LCL655408 LMH655408 LWD655408 MFZ655408 MPV655408 MZR655408 NJN655408 NTJ655408 ODF655408 ONB655408 OWX655408 PGT655408 PQP655408 QAL655408 QKH655408 QUD655408 RDZ655408 RNV655408 RXR655408 SHN655408 SRJ655408 TBF655408 TLB655408 TUX655408 UET655408 UOP655408 UYL655408 VIH655408 VSD655408 WBZ655408 WLV655408 WVR655408 J720944 JF720944 TB720944 ACX720944 AMT720944 AWP720944 BGL720944 BQH720944 CAD720944 CJZ720944 CTV720944 DDR720944 DNN720944 DXJ720944 EHF720944 ERB720944 FAX720944 FKT720944 FUP720944 GEL720944 GOH720944 GYD720944 HHZ720944 HRV720944 IBR720944 ILN720944 IVJ720944 JFF720944 JPB720944 JYX720944 KIT720944 KSP720944 LCL720944 LMH720944 LWD720944 MFZ720944 MPV720944 MZR720944 NJN720944 NTJ720944 ODF720944 ONB720944 OWX720944 PGT720944 PQP720944 QAL720944 QKH720944 QUD720944 RDZ720944 RNV720944 RXR720944 SHN720944 SRJ720944 TBF720944 TLB720944 TUX720944 UET720944 UOP720944 UYL720944 VIH720944 VSD720944 WBZ720944 WLV720944 WVR720944 J786480 JF786480 TB786480 ACX786480 AMT786480 AWP786480 BGL786480 BQH786480 CAD786480 CJZ786480 CTV786480 DDR786480 DNN786480 DXJ786480 EHF786480 ERB786480 FAX786480 FKT786480 FUP786480 GEL786480 GOH786480 GYD786480 HHZ786480 HRV786480 IBR786480 ILN786480 IVJ786480 JFF786480 JPB786480 JYX786480 KIT786480 KSP786480 LCL786480 LMH786480 LWD786480 MFZ786480 MPV786480 MZR786480 NJN786480 NTJ786480 ODF786480 ONB786480 OWX786480 PGT786480 PQP786480 QAL786480 QKH786480 QUD786480 RDZ786480 RNV786480 RXR786480 SHN786480 SRJ786480 TBF786480 TLB786480 TUX786480 UET786480 UOP786480 UYL786480 VIH786480 VSD786480 WBZ786480 WLV786480 WVR786480 J852016 JF852016 TB852016 ACX852016 AMT852016 AWP852016 BGL852016 BQH852016 CAD852016 CJZ852016 CTV852016 DDR852016 DNN852016 DXJ852016 EHF852016 ERB852016 FAX852016 FKT852016 FUP852016 GEL852016 GOH852016 GYD852016 HHZ852016 HRV852016 IBR852016 ILN852016 IVJ852016 JFF852016 JPB852016 JYX852016 KIT852016 KSP852016 LCL852016 LMH852016 LWD852016 MFZ852016 MPV852016 MZR852016 NJN852016 NTJ852016 ODF852016 ONB852016 OWX852016 PGT852016 PQP852016 QAL852016 QKH852016 QUD852016 RDZ852016 RNV852016 RXR852016 SHN852016 SRJ852016 TBF852016 TLB852016 TUX852016 UET852016 UOP852016 UYL852016 VIH852016 VSD852016 WBZ852016 WLV852016 WVR852016 J917552 JF917552 TB917552 ACX917552 AMT917552 AWP917552 BGL917552 BQH917552 CAD917552 CJZ917552 CTV917552 DDR917552 DNN917552 DXJ917552 EHF917552 ERB917552 FAX917552 FKT917552 FUP917552 GEL917552 GOH917552 GYD917552 HHZ917552 HRV917552 IBR917552 ILN917552 IVJ917552 JFF917552 JPB917552 JYX917552 KIT917552 KSP917552 LCL917552 LMH917552 LWD917552 MFZ917552 MPV917552 MZR917552 NJN917552 NTJ917552 ODF917552 ONB917552 OWX917552 PGT917552 PQP917552 QAL917552 QKH917552 QUD917552 RDZ917552 RNV917552 RXR917552 SHN917552 SRJ917552 TBF917552 TLB917552 TUX917552 UET917552 UOP917552 UYL917552 VIH917552 VSD917552 WBZ917552 WLV917552 WVR917552 J983088 JF983088 TB983088 ACX983088 AMT983088 AWP983088 BGL983088 BQH983088 CAD983088 CJZ983088 CTV983088 DDR983088 DNN983088 DXJ983088 EHF983088 ERB983088 FAX983088 FKT983088 FUP983088 GEL983088 GOH983088 GYD983088 HHZ983088 HRV983088 IBR983088 ILN983088 IVJ983088 JFF983088 JPB983088 JYX983088 KIT983088 KSP983088 LCL983088 LMH983088 LWD983088 MFZ983088 MPV983088 MZR983088 NJN983088 NTJ983088 ODF983088 ONB983088 OWX983088 PGT983088 PQP983088 QAL983088 QKH983088 QUD983088 RDZ983088 RNV983088 RXR983088 SHN983088 SRJ983088 TBF983088 TLB983088 TUX983088 UET983088 UOP983088 UYL983088 VIH983088 VSD983088 WBZ983088 WLV983088 WVR983088" xr:uid="{65D2DED4-1549-44B0-A3AA-C9FCDFB218AF}">
      <formula1>0</formula1>
      <formula2>10000000000000</formula2>
    </dataValidation>
    <dataValidation type="list" allowBlank="1" showInputMessage="1" showErrorMessage="1" errorTitle="FINANCIAL DETAILS" error="Insert Yes/ No" sqref="WVT983054 WLX983054 WCB983054 VSF983054 VIJ983054 UYN983054 UOR983054 UEV983054 TUZ983054 TLD983054 TBH983054 SRL983054 SHP983054 RXT983054 RNX983054 REB983054 QUF983054 QKJ983054 QAN983054 PQR983054 PGV983054 OWZ983054 OND983054 ODH983054 NTL983054 NJP983054 MZT983054 MPX983054 MGB983054 LWF983054 LMJ983054 LCN983054 KSR983054 KIV983054 JYZ983054 JPD983054 JFH983054 IVL983054 ILP983054 IBT983054 HRX983054 HIB983054 GYF983054 GOJ983054 GEN983054 FUR983054 FKV983054 FAZ983054 ERD983054 EHH983054 DXL983054 DNP983054 DDT983054 CTX983054 CKB983054 CAF983054 BQJ983054 BGN983054 AWR983054 AMV983054 ACZ983054 TD983054 JH983054 L983054 WVT917518 WLX917518 WCB917518 VSF917518 VIJ917518 UYN917518 UOR917518 UEV917518 TUZ917518 TLD917518 TBH917518 SRL917518 SHP917518 RXT917518 RNX917518 REB917518 QUF917518 QKJ917518 QAN917518 PQR917518 PGV917518 OWZ917518 OND917518 ODH917518 NTL917518 NJP917518 MZT917518 MPX917518 MGB917518 LWF917518 LMJ917518 LCN917518 KSR917518 KIV917518 JYZ917518 JPD917518 JFH917518 IVL917518 ILP917518 IBT917518 HRX917518 HIB917518 GYF917518 GOJ917518 GEN917518 FUR917518 FKV917518 FAZ917518 ERD917518 EHH917518 DXL917518 DNP917518 DDT917518 CTX917518 CKB917518 CAF917518 BQJ917518 BGN917518 AWR917518 AMV917518 ACZ917518 TD917518 JH917518 L917518 WVT851982 WLX851982 WCB851982 VSF851982 VIJ851982 UYN851982 UOR851982 UEV851982 TUZ851982 TLD851982 TBH851982 SRL851982 SHP851982 RXT851982 RNX851982 REB851982 QUF851982 QKJ851982 QAN851982 PQR851982 PGV851982 OWZ851982 OND851982 ODH851982 NTL851982 NJP851982 MZT851982 MPX851982 MGB851982 LWF851982 LMJ851982 LCN851982 KSR851982 KIV851982 JYZ851982 JPD851982 JFH851982 IVL851982 ILP851982 IBT851982 HRX851982 HIB851982 GYF851982 GOJ851982 GEN851982 FUR851982 FKV851982 FAZ851982 ERD851982 EHH851982 DXL851982 DNP851982 DDT851982 CTX851982 CKB851982 CAF851982 BQJ851982 BGN851982 AWR851982 AMV851982 ACZ851982 TD851982 JH851982 L851982 WVT786446 WLX786446 WCB786446 VSF786446 VIJ786446 UYN786446 UOR786446 UEV786446 TUZ786446 TLD786446 TBH786446 SRL786446 SHP786446 RXT786446 RNX786446 REB786446 QUF786446 QKJ786446 QAN786446 PQR786446 PGV786446 OWZ786446 OND786446 ODH786446 NTL786446 NJP786446 MZT786446 MPX786446 MGB786446 LWF786446 LMJ786446 LCN786446 KSR786446 KIV786446 JYZ786446 JPD786446 JFH786446 IVL786446 ILP786446 IBT786446 HRX786446 HIB786446 GYF786446 GOJ786446 GEN786446 FUR786446 FKV786446 FAZ786446 ERD786446 EHH786446 DXL786446 DNP786446 DDT786446 CTX786446 CKB786446 CAF786446 BQJ786446 BGN786446 AWR786446 AMV786446 ACZ786446 TD786446 JH786446 L786446 WVT720910 WLX720910 WCB720910 VSF720910 VIJ720910 UYN720910 UOR720910 UEV720910 TUZ720910 TLD720910 TBH720910 SRL720910 SHP720910 RXT720910 RNX720910 REB720910 QUF720910 QKJ720910 QAN720910 PQR720910 PGV720910 OWZ720910 OND720910 ODH720910 NTL720910 NJP720910 MZT720910 MPX720910 MGB720910 LWF720910 LMJ720910 LCN720910 KSR720910 KIV720910 JYZ720910 JPD720910 JFH720910 IVL720910 ILP720910 IBT720910 HRX720910 HIB720910 GYF720910 GOJ720910 GEN720910 FUR720910 FKV720910 FAZ720910 ERD720910 EHH720910 DXL720910 DNP720910 DDT720910 CTX720910 CKB720910 CAF720910 BQJ720910 BGN720910 AWR720910 AMV720910 ACZ720910 TD720910 JH720910 L720910 WVT655374 WLX655374 WCB655374 VSF655374 VIJ655374 UYN655374 UOR655374 UEV655374 TUZ655374 TLD655374 TBH655374 SRL655374 SHP655374 RXT655374 RNX655374 REB655374 QUF655374 QKJ655374 QAN655374 PQR655374 PGV655374 OWZ655374 OND655374 ODH655374 NTL655374 NJP655374 MZT655374 MPX655374 MGB655374 LWF655374 LMJ655374 LCN655374 KSR655374 KIV655374 JYZ655374 JPD655374 JFH655374 IVL655374 ILP655374 IBT655374 HRX655374 HIB655374 GYF655374 GOJ655374 GEN655374 FUR655374 FKV655374 FAZ655374 ERD655374 EHH655374 DXL655374 DNP655374 DDT655374 CTX655374 CKB655374 CAF655374 BQJ655374 BGN655374 AWR655374 AMV655374 ACZ655374 TD655374 JH655374 L655374 WVT589838 WLX589838 WCB589838 VSF589838 VIJ589838 UYN589838 UOR589838 UEV589838 TUZ589838 TLD589838 TBH589838 SRL589838 SHP589838 RXT589838 RNX589838 REB589838 QUF589838 QKJ589838 QAN589838 PQR589838 PGV589838 OWZ589838 OND589838 ODH589838 NTL589838 NJP589838 MZT589838 MPX589838 MGB589838 LWF589838 LMJ589838 LCN589838 KSR589838 KIV589838 JYZ589838 JPD589838 JFH589838 IVL589838 ILP589838 IBT589838 HRX589838 HIB589838 GYF589838 GOJ589838 GEN589838 FUR589838 FKV589838 FAZ589838 ERD589838 EHH589838 DXL589838 DNP589838 DDT589838 CTX589838 CKB589838 CAF589838 BQJ589838 BGN589838 AWR589838 AMV589838 ACZ589838 TD589838 JH589838 L589838 WVT524302 WLX524302 WCB524302 VSF524302 VIJ524302 UYN524302 UOR524302 UEV524302 TUZ524302 TLD524302 TBH524302 SRL524302 SHP524302 RXT524302 RNX524302 REB524302 QUF524302 QKJ524302 QAN524302 PQR524302 PGV524302 OWZ524302 OND524302 ODH524302 NTL524302 NJP524302 MZT524302 MPX524302 MGB524302 LWF524302 LMJ524302 LCN524302 KSR524302 KIV524302 JYZ524302 JPD524302 JFH524302 IVL524302 ILP524302 IBT524302 HRX524302 HIB524302 GYF524302 GOJ524302 GEN524302 FUR524302 FKV524302 FAZ524302 ERD524302 EHH524302 DXL524302 DNP524302 DDT524302 CTX524302 CKB524302 CAF524302 BQJ524302 BGN524302 AWR524302 AMV524302 ACZ524302 TD524302 JH524302 L524302 WVT458766 WLX458766 WCB458766 VSF458766 VIJ458766 UYN458766 UOR458766 UEV458766 TUZ458766 TLD458766 TBH458766 SRL458766 SHP458766 RXT458766 RNX458766 REB458766 QUF458766 QKJ458766 QAN458766 PQR458766 PGV458766 OWZ458766 OND458766 ODH458766 NTL458766 NJP458766 MZT458766 MPX458766 MGB458766 LWF458766 LMJ458766 LCN458766 KSR458766 KIV458766 JYZ458766 JPD458766 JFH458766 IVL458766 ILP458766 IBT458766 HRX458766 HIB458766 GYF458766 GOJ458766 GEN458766 FUR458766 FKV458766 FAZ458766 ERD458766 EHH458766 DXL458766 DNP458766 DDT458766 CTX458766 CKB458766 CAF458766 BQJ458766 BGN458766 AWR458766 AMV458766 ACZ458766 TD458766 JH458766 L458766 WVT393230 WLX393230 WCB393230 VSF393230 VIJ393230 UYN393230 UOR393230 UEV393230 TUZ393230 TLD393230 TBH393230 SRL393230 SHP393230 RXT393230 RNX393230 REB393230 QUF393230 QKJ393230 QAN393230 PQR393230 PGV393230 OWZ393230 OND393230 ODH393230 NTL393230 NJP393230 MZT393230 MPX393230 MGB393230 LWF393230 LMJ393230 LCN393230 KSR393230 KIV393230 JYZ393230 JPD393230 JFH393230 IVL393230 ILP393230 IBT393230 HRX393230 HIB393230 GYF393230 GOJ393230 GEN393230 FUR393230 FKV393230 FAZ393230 ERD393230 EHH393230 DXL393230 DNP393230 DDT393230 CTX393230 CKB393230 CAF393230 BQJ393230 BGN393230 AWR393230 AMV393230 ACZ393230 TD393230 JH393230 L393230 WVT327694 WLX327694 WCB327694 VSF327694 VIJ327694 UYN327694 UOR327694 UEV327694 TUZ327694 TLD327694 TBH327694 SRL327694 SHP327694 RXT327694 RNX327694 REB327694 QUF327694 QKJ327694 QAN327694 PQR327694 PGV327694 OWZ327694 OND327694 ODH327694 NTL327694 NJP327694 MZT327694 MPX327694 MGB327694 LWF327694 LMJ327694 LCN327694 KSR327694 KIV327694 JYZ327694 JPD327694 JFH327694 IVL327694 ILP327694 IBT327694 HRX327694 HIB327694 GYF327694 GOJ327694 GEN327694 FUR327694 FKV327694 FAZ327694 ERD327694 EHH327694 DXL327694 DNP327694 DDT327694 CTX327694 CKB327694 CAF327694 BQJ327694 BGN327694 AWR327694 AMV327694 ACZ327694 TD327694 JH327694 L327694 WVT262158 WLX262158 WCB262158 VSF262158 VIJ262158 UYN262158 UOR262158 UEV262158 TUZ262158 TLD262158 TBH262158 SRL262158 SHP262158 RXT262158 RNX262158 REB262158 QUF262158 QKJ262158 QAN262158 PQR262158 PGV262158 OWZ262158 OND262158 ODH262158 NTL262158 NJP262158 MZT262158 MPX262158 MGB262158 LWF262158 LMJ262158 LCN262158 KSR262158 KIV262158 JYZ262158 JPD262158 JFH262158 IVL262158 ILP262158 IBT262158 HRX262158 HIB262158 GYF262158 GOJ262158 GEN262158 FUR262158 FKV262158 FAZ262158 ERD262158 EHH262158 DXL262158 DNP262158 DDT262158 CTX262158 CKB262158 CAF262158 BQJ262158 BGN262158 AWR262158 AMV262158 ACZ262158 TD262158 JH262158 L262158 WVT196622 WLX196622 WCB196622 VSF196622 VIJ196622 UYN196622 UOR196622 UEV196622 TUZ196622 TLD196622 TBH196622 SRL196622 SHP196622 RXT196622 RNX196622 REB196622 QUF196622 QKJ196622 QAN196622 PQR196622 PGV196622 OWZ196622 OND196622 ODH196622 NTL196622 NJP196622 MZT196622 MPX196622 MGB196622 LWF196622 LMJ196622 LCN196622 KSR196622 KIV196622 JYZ196622 JPD196622 JFH196622 IVL196622 ILP196622 IBT196622 HRX196622 HIB196622 GYF196622 GOJ196622 GEN196622 FUR196622 FKV196622 FAZ196622 ERD196622 EHH196622 DXL196622 DNP196622 DDT196622 CTX196622 CKB196622 CAF196622 BQJ196622 BGN196622 AWR196622 AMV196622 ACZ196622 TD196622 JH196622 L196622 WVT131086 WLX131086 WCB131086 VSF131086 VIJ131086 UYN131086 UOR131086 UEV131086 TUZ131086 TLD131086 TBH131086 SRL131086 SHP131086 RXT131086 RNX131086 REB131086 QUF131086 QKJ131086 QAN131086 PQR131086 PGV131086 OWZ131086 OND131086 ODH131086 NTL131086 NJP131086 MZT131086 MPX131086 MGB131086 LWF131086 LMJ131086 LCN131086 KSR131086 KIV131086 JYZ131086 JPD131086 JFH131086 IVL131086 ILP131086 IBT131086 HRX131086 HIB131086 GYF131086 GOJ131086 GEN131086 FUR131086 FKV131086 FAZ131086 ERD131086 EHH131086 DXL131086 DNP131086 DDT131086 CTX131086 CKB131086 CAF131086 BQJ131086 BGN131086 AWR131086 AMV131086 ACZ131086 TD131086 JH131086 L131086 WVT65550 WLX65550 WCB65550 VSF65550 VIJ65550 UYN65550 UOR65550 UEV65550 TUZ65550 TLD65550 TBH65550 SRL65550 SHP65550 RXT65550 RNX65550 REB65550 QUF65550 QKJ65550 QAN65550 PQR65550 PGV65550 OWZ65550 OND65550 ODH65550 NTL65550 NJP65550 MZT65550 MPX65550 MGB65550 LWF65550 LMJ65550 LCN65550 KSR65550 KIV65550 JYZ65550 JPD65550 JFH65550 IVL65550 ILP65550 IBT65550 HRX65550 HIB65550 GYF65550 GOJ65550 GEN65550 FUR65550 FKV65550 FAZ65550 ERD65550 EHH65550 DXL65550 DNP65550 DDT65550 CTX65550 CKB65550 CAF65550 BQJ65550 BGN65550 AWR65550 AMV65550 ACZ65550 TD65550 JH65550 L65550 L14 WVT983049 WLX983049 WCB983049 VSF983049 VIJ983049 UYN983049 UOR983049 UEV983049 TUZ983049 TLD983049 TBH983049 SRL983049 SHP983049 RXT983049 RNX983049 REB983049 QUF983049 QKJ983049 QAN983049 PQR983049 PGV983049 OWZ983049 OND983049 ODH983049 NTL983049 NJP983049 MZT983049 MPX983049 MGB983049 LWF983049 LMJ983049 LCN983049 KSR983049 KIV983049 JYZ983049 JPD983049 JFH983049 IVL983049 ILP983049 IBT983049 HRX983049 HIB983049 GYF983049 GOJ983049 GEN983049 FUR983049 FKV983049 FAZ983049 ERD983049 EHH983049 DXL983049 DNP983049 DDT983049 CTX983049 CKB983049 CAF983049 BQJ983049 BGN983049 AWR983049 AMV983049 ACZ983049 TD983049 JH983049 L983049 WVT917513 WLX917513 WCB917513 VSF917513 VIJ917513 UYN917513 UOR917513 UEV917513 TUZ917513 TLD917513 TBH917513 SRL917513 SHP917513 RXT917513 RNX917513 REB917513 QUF917513 QKJ917513 QAN917513 PQR917513 PGV917513 OWZ917513 OND917513 ODH917513 NTL917513 NJP917513 MZT917513 MPX917513 MGB917513 LWF917513 LMJ917513 LCN917513 KSR917513 KIV917513 JYZ917513 JPD917513 JFH917513 IVL917513 ILP917513 IBT917513 HRX917513 HIB917513 GYF917513 GOJ917513 GEN917513 FUR917513 FKV917513 FAZ917513 ERD917513 EHH917513 DXL917513 DNP917513 DDT917513 CTX917513 CKB917513 CAF917513 BQJ917513 BGN917513 AWR917513 AMV917513 ACZ917513 TD917513 JH917513 L917513 WVT851977 WLX851977 WCB851977 VSF851977 VIJ851977 UYN851977 UOR851977 UEV851977 TUZ851977 TLD851977 TBH851977 SRL851977 SHP851977 RXT851977 RNX851977 REB851977 QUF851977 QKJ851977 QAN851977 PQR851977 PGV851977 OWZ851977 OND851977 ODH851977 NTL851977 NJP851977 MZT851977 MPX851977 MGB851977 LWF851977 LMJ851977 LCN851977 KSR851977 KIV851977 JYZ851977 JPD851977 JFH851977 IVL851977 ILP851977 IBT851977 HRX851977 HIB851977 GYF851977 GOJ851977 GEN851977 FUR851977 FKV851977 FAZ851977 ERD851977 EHH851977 DXL851977 DNP851977 DDT851977 CTX851977 CKB851977 CAF851977 BQJ851977 BGN851977 AWR851977 AMV851977 ACZ851977 TD851977 JH851977 L851977 WVT786441 WLX786441 WCB786441 VSF786441 VIJ786441 UYN786441 UOR786441 UEV786441 TUZ786441 TLD786441 TBH786441 SRL786441 SHP786441 RXT786441 RNX786441 REB786441 QUF786441 QKJ786441 QAN786441 PQR786441 PGV786441 OWZ786441 OND786441 ODH786441 NTL786441 NJP786441 MZT786441 MPX786441 MGB786441 LWF786441 LMJ786441 LCN786441 KSR786441 KIV786441 JYZ786441 JPD786441 JFH786441 IVL786441 ILP786441 IBT786441 HRX786441 HIB786441 GYF786441 GOJ786441 GEN786441 FUR786441 FKV786441 FAZ786441 ERD786441 EHH786441 DXL786441 DNP786441 DDT786441 CTX786441 CKB786441 CAF786441 BQJ786441 BGN786441 AWR786441 AMV786441 ACZ786441 TD786441 JH786441 L786441 WVT720905 WLX720905 WCB720905 VSF720905 VIJ720905 UYN720905 UOR720905 UEV720905 TUZ720905 TLD720905 TBH720905 SRL720905 SHP720905 RXT720905 RNX720905 REB720905 QUF720905 QKJ720905 QAN720905 PQR720905 PGV720905 OWZ720905 OND720905 ODH720905 NTL720905 NJP720905 MZT720905 MPX720905 MGB720905 LWF720905 LMJ720905 LCN720905 KSR720905 KIV720905 JYZ720905 JPD720905 JFH720905 IVL720905 ILP720905 IBT720905 HRX720905 HIB720905 GYF720905 GOJ720905 GEN720905 FUR720905 FKV720905 FAZ720905 ERD720905 EHH720905 DXL720905 DNP720905 DDT720905 CTX720905 CKB720905 CAF720905 BQJ720905 BGN720905 AWR720905 AMV720905 ACZ720905 TD720905 JH720905 L720905 WVT655369 WLX655369 WCB655369 VSF655369 VIJ655369 UYN655369 UOR655369 UEV655369 TUZ655369 TLD655369 TBH655369 SRL655369 SHP655369 RXT655369 RNX655369 REB655369 QUF655369 QKJ655369 QAN655369 PQR655369 PGV655369 OWZ655369 OND655369 ODH655369 NTL655369 NJP655369 MZT655369 MPX655369 MGB655369 LWF655369 LMJ655369 LCN655369 KSR655369 KIV655369 JYZ655369 JPD655369 JFH655369 IVL655369 ILP655369 IBT655369 HRX655369 HIB655369 GYF655369 GOJ655369 GEN655369 FUR655369 FKV655369 FAZ655369 ERD655369 EHH655369 DXL655369 DNP655369 DDT655369 CTX655369 CKB655369 CAF655369 BQJ655369 BGN655369 AWR655369 AMV655369 ACZ655369 TD655369 JH655369 L655369 WVT589833 WLX589833 WCB589833 VSF589833 VIJ589833 UYN589833 UOR589833 UEV589833 TUZ589833 TLD589833 TBH589833 SRL589833 SHP589833 RXT589833 RNX589833 REB589833 QUF589833 QKJ589833 QAN589833 PQR589833 PGV589833 OWZ589833 OND589833 ODH589833 NTL589833 NJP589833 MZT589833 MPX589833 MGB589833 LWF589833 LMJ589833 LCN589833 KSR589833 KIV589833 JYZ589833 JPD589833 JFH589833 IVL589833 ILP589833 IBT589833 HRX589833 HIB589833 GYF589833 GOJ589833 GEN589833 FUR589833 FKV589833 FAZ589833 ERD589833 EHH589833 DXL589833 DNP589833 DDT589833 CTX589833 CKB589833 CAF589833 BQJ589833 BGN589833 AWR589833 AMV589833 ACZ589833 TD589833 JH589833 L589833 WVT524297 WLX524297 WCB524297 VSF524297 VIJ524297 UYN524297 UOR524297 UEV524297 TUZ524297 TLD524297 TBH524297 SRL524297 SHP524297 RXT524297 RNX524297 REB524297 QUF524297 QKJ524297 QAN524297 PQR524297 PGV524297 OWZ524297 OND524297 ODH524297 NTL524297 NJP524297 MZT524297 MPX524297 MGB524297 LWF524297 LMJ524297 LCN524297 KSR524297 KIV524297 JYZ524297 JPD524297 JFH524297 IVL524297 ILP524297 IBT524297 HRX524297 HIB524297 GYF524297 GOJ524297 GEN524297 FUR524297 FKV524297 FAZ524297 ERD524297 EHH524297 DXL524297 DNP524297 DDT524297 CTX524297 CKB524297 CAF524297 BQJ524297 BGN524297 AWR524297 AMV524297 ACZ524297 TD524297 JH524297 L524297 WVT458761 WLX458761 WCB458761 VSF458761 VIJ458761 UYN458761 UOR458761 UEV458761 TUZ458761 TLD458761 TBH458761 SRL458761 SHP458761 RXT458761 RNX458761 REB458761 QUF458761 QKJ458761 QAN458761 PQR458761 PGV458761 OWZ458761 OND458761 ODH458761 NTL458761 NJP458761 MZT458761 MPX458761 MGB458761 LWF458761 LMJ458761 LCN458761 KSR458761 KIV458761 JYZ458761 JPD458761 JFH458761 IVL458761 ILP458761 IBT458761 HRX458761 HIB458761 GYF458761 GOJ458761 GEN458761 FUR458761 FKV458761 FAZ458761 ERD458761 EHH458761 DXL458761 DNP458761 DDT458761 CTX458761 CKB458761 CAF458761 BQJ458761 BGN458761 AWR458761 AMV458761 ACZ458761 TD458761 JH458761 L458761 WVT393225 WLX393225 WCB393225 VSF393225 VIJ393225 UYN393225 UOR393225 UEV393225 TUZ393225 TLD393225 TBH393225 SRL393225 SHP393225 RXT393225 RNX393225 REB393225 QUF393225 QKJ393225 QAN393225 PQR393225 PGV393225 OWZ393225 OND393225 ODH393225 NTL393225 NJP393225 MZT393225 MPX393225 MGB393225 LWF393225 LMJ393225 LCN393225 KSR393225 KIV393225 JYZ393225 JPD393225 JFH393225 IVL393225 ILP393225 IBT393225 HRX393225 HIB393225 GYF393225 GOJ393225 GEN393225 FUR393225 FKV393225 FAZ393225 ERD393225 EHH393225 DXL393225 DNP393225 DDT393225 CTX393225 CKB393225 CAF393225 BQJ393225 BGN393225 AWR393225 AMV393225 ACZ393225 TD393225 JH393225 L393225 WVT327689 WLX327689 WCB327689 VSF327689 VIJ327689 UYN327689 UOR327689 UEV327689 TUZ327689 TLD327689 TBH327689 SRL327689 SHP327689 RXT327689 RNX327689 REB327689 QUF327689 QKJ327689 QAN327689 PQR327689 PGV327689 OWZ327689 OND327689 ODH327689 NTL327689 NJP327689 MZT327689 MPX327689 MGB327689 LWF327689 LMJ327689 LCN327689 KSR327689 KIV327689 JYZ327689 JPD327689 JFH327689 IVL327689 ILP327689 IBT327689 HRX327689 HIB327689 GYF327689 GOJ327689 GEN327689 FUR327689 FKV327689 FAZ327689 ERD327689 EHH327689 DXL327689 DNP327689 DDT327689 CTX327689 CKB327689 CAF327689 BQJ327689 BGN327689 AWR327689 AMV327689 ACZ327689 TD327689 JH327689 L327689 WVT262153 WLX262153 WCB262153 VSF262153 VIJ262153 UYN262153 UOR262153 UEV262153 TUZ262153 TLD262153 TBH262153 SRL262153 SHP262153 RXT262153 RNX262153 REB262153 QUF262153 QKJ262153 QAN262153 PQR262153 PGV262153 OWZ262153 OND262153 ODH262153 NTL262153 NJP262153 MZT262153 MPX262153 MGB262153 LWF262153 LMJ262153 LCN262153 KSR262153 KIV262153 JYZ262153 JPD262153 JFH262153 IVL262153 ILP262153 IBT262153 HRX262153 HIB262153 GYF262153 GOJ262153 GEN262153 FUR262153 FKV262153 FAZ262153 ERD262153 EHH262153 DXL262153 DNP262153 DDT262153 CTX262153 CKB262153 CAF262153 BQJ262153 BGN262153 AWR262153 AMV262153 ACZ262153 TD262153 JH262153 L262153 WVT196617 WLX196617 WCB196617 VSF196617 VIJ196617 UYN196617 UOR196617 UEV196617 TUZ196617 TLD196617 TBH196617 SRL196617 SHP196617 RXT196617 RNX196617 REB196617 QUF196617 QKJ196617 QAN196617 PQR196617 PGV196617 OWZ196617 OND196617 ODH196617 NTL196617 NJP196617 MZT196617 MPX196617 MGB196617 LWF196617 LMJ196617 LCN196617 KSR196617 KIV196617 JYZ196617 JPD196617 JFH196617 IVL196617 ILP196617 IBT196617 HRX196617 HIB196617 GYF196617 GOJ196617 GEN196617 FUR196617 FKV196617 FAZ196617 ERD196617 EHH196617 DXL196617 DNP196617 DDT196617 CTX196617 CKB196617 CAF196617 BQJ196617 BGN196617 AWR196617 AMV196617 ACZ196617 TD196617 JH196617 L196617 WVT131081 WLX131081 WCB131081 VSF131081 VIJ131081 UYN131081 UOR131081 UEV131081 TUZ131081 TLD131081 TBH131081 SRL131081 SHP131081 RXT131081 RNX131081 REB131081 QUF131081 QKJ131081 QAN131081 PQR131081 PGV131081 OWZ131081 OND131081 ODH131081 NTL131081 NJP131081 MZT131081 MPX131081 MGB131081 LWF131081 LMJ131081 LCN131081 KSR131081 KIV131081 JYZ131081 JPD131081 JFH131081 IVL131081 ILP131081 IBT131081 HRX131081 HIB131081 GYF131081 GOJ131081 GEN131081 FUR131081 FKV131081 FAZ131081 ERD131081 EHH131081 DXL131081 DNP131081 DDT131081 CTX131081 CKB131081 CAF131081 BQJ131081 BGN131081 AWR131081 AMV131081 ACZ131081 TD131081 JH131081 L131081 WVT65545 WLX65545 WCB65545 VSF65545 VIJ65545 UYN65545 UOR65545 UEV65545 TUZ65545 TLD65545 TBH65545 SRL65545 SHP65545 RXT65545 RNX65545 REB65545 QUF65545 QKJ65545 QAN65545 PQR65545 PGV65545 OWZ65545 OND65545 ODH65545 NTL65545 NJP65545 MZT65545 MPX65545 MGB65545 LWF65545 LMJ65545 LCN65545 KSR65545 KIV65545 JYZ65545 JPD65545 JFH65545 IVL65545 ILP65545 IBT65545 HRX65545 HIB65545 GYF65545 GOJ65545 GEN65545 FUR65545 FKV65545 FAZ65545 ERD65545 EHH65545 DXL65545 DNP65545 DDT65545 CTX65545 CKB65545 CAF65545 BQJ65545 BGN65545 AWR65545 AMV65545 ACZ65545 TD65545 JH65545 L65545 WVT12 WLX12 WCB12 VSF12 VIJ12 UYN12 UOR12 UEV12 TUZ12 TLD12 TBH12 SRL12 SHP12 RXT12 RNX12 REB12 QUF12 QKJ12 QAN12 PQR12 PGV12 OWZ12 OND12 ODH12 NTL12 NJP12 MZT12 MPX12 MGB12 LWF12 LMJ12 LCN12 KSR12 KIV12 JYZ12 JPD12 JFH12 IVL12 ILP12 IBT12 HRX12 HIB12 GYF12 GOJ12 GEN12 FUR12 FKV12 FAZ12 ERD12 EHH12 DXL12 DNP12 DDT12 CTX12 CKB12 CAF12 BQJ12 BGN12 AWR12 AMV12 ACZ12 TD12 JH12 L12 WVT983045 WLX983045 WCB983045 VSF983045 VIJ983045 UYN983045 UOR983045 UEV983045 TUZ983045 TLD983045 TBH983045 SRL983045 SHP983045 RXT983045 RNX983045 REB983045 QUF983045 QKJ983045 QAN983045 PQR983045 PGV983045 OWZ983045 OND983045 ODH983045 NTL983045 NJP983045 MZT983045 MPX983045 MGB983045 LWF983045 LMJ983045 LCN983045 KSR983045 KIV983045 JYZ983045 JPD983045 JFH983045 IVL983045 ILP983045 IBT983045 HRX983045 HIB983045 GYF983045 GOJ983045 GEN983045 FUR983045 FKV983045 FAZ983045 ERD983045 EHH983045 DXL983045 DNP983045 DDT983045 CTX983045 CKB983045 CAF983045 BQJ983045 BGN983045 AWR983045 AMV983045 ACZ983045 TD983045 JH983045 L983045 WVT917509 WLX917509 WCB917509 VSF917509 VIJ917509 UYN917509 UOR917509 UEV917509 TUZ917509 TLD917509 TBH917509 SRL917509 SHP917509 RXT917509 RNX917509 REB917509 QUF917509 QKJ917509 QAN917509 PQR917509 PGV917509 OWZ917509 OND917509 ODH917509 NTL917509 NJP917509 MZT917509 MPX917509 MGB917509 LWF917509 LMJ917509 LCN917509 KSR917509 KIV917509 JYZ917509 JPD917509 JFH917509 IVL917509 ILP917509 IBT917509 HRX917509 HIB917509 GYF917509 GOJ917509 GEN917509 FUR917509 FKV917509 FAZ917509 ERD917509 EHH917509 DXL917509 DNP917509 DDT917509 CTX917509 CKB917509 CAF917509 BQJ917509 BGN917509 AWR917509 AMV917509 ACZ917509 TD917509 JH917509 L917509 WVT851973 WLX851973 WCB851973 VSF851973 VIJ851973 UYN851973 UOR851973 UEV851973 TUZ851973 TLD851973 TBH851973 SRL851973 SHP851973 RXT851973 RNX851973 REB851973 QUF851973 QKJ851973 QAN851973 PQR851973 PGV851973 OWZ851973 OND851973 ODH851973 NTL851973 NJP851973 MZT851973 MPX851973 MGB851973 LWF851973 LMJ851973 LCN851973 KSR851973 KIV851973 JYZ851973 JPD851973 JFH851973 IVL851973 ILP851973 IBT851973 HRX851973 HIB851973 GYF851973 GOJ851973 GEN851973 FUR851973 FKV851973 FAZ851973 ERD851973 EHH851973 DXL851973 DNP851973 DDT851973 CTX851973 CKB851973 CAF851973 BQJ851973 BGN851973 AWR851973 AMV851973 ACZ851973 TD851973 JH851973 L851973 WVT786437 WLX786437 WCB786437 VSF786437 VIJ786437 UYN786437 UOR786437 UEV786437 TUZ786437 TLD786437 TBH786437 SRL786437 SHP786437 RXT786437 RNX786437 REB786437 QUF786437 QKJ786437 QAN786437 PQR786437 PGV786437 OWZ786437 OND786437 ODH786437 NTL786437 NJP786437 MZT786437 MPX786437 MGB786437 LWF786437 LMJ786437 LCN786437 KSR786437 KIV786437 JYZ786437 JPD786437 JFH786437 IVL786437 ILP786437 IBT786437 HRX786437 HIB786437 GYF786437 GOJ786437 GEN786437 FUR786437 FKV786437 FAZ786437 ERD786437 EHH786437 DXL786437 DNP786437 DDT786437 CTX786437 CKB786437 CAF786437 BQJ786437 BGN786437 AWR786437 AMV786437 ACZ786437 TD786437 JH786437 L786437 WVT720901 WLX720901 WCB720901 VSF720901 VIJ720901 UYN720901 UOR720901 UEV720901 TUZ720901 TLD720901 TBH720901 SRL720901 SHP720901 RXT720901 RNX720901 REB720901 QUF720901 QKJ720901 QAN720901 PQR720901 PGV720901 OWZ720901 OND720901 ODH720901 NTL720901 NJP720901 MZT720901 MPX720901 MGB720901 LWF720901 LMJ720901 LCN720901 KSR720901 KIV720901 JYZ720901 JPD720901 JFH720901 IVL720901 ILP720901 IBT720901 HRX720901 HIB720901 GYF720901 GOJ720901 GEN720901 FUR720901 FKV720901 FAZ720901 ERD720901 EHH720901 DXL720901 DNP720901 DDT720901 CTX720901 CKB720901 CAF720901 BQJ720901 BGN720901 AWR720901 AMV720901 ACZ720901 TD720901 JH720901 L720901 WVT655365 WLX655365 WCB655365 VSF655365 VIJ655365 UYN655365 UOR655365 UEV655365 TUZ655365 TLD655365 TBH655365 SRL655365 SHP655365 RXT655365 RNX655365 REB655365 QUF655365 QKJ655365 QAN655365 PQR655365 PGV655365 OWZ655365 OND655365 ODH655365 NTL655365 NJP655365 MZT655365 MPX655365 MGB655365 LWF655365 LMJ655365 LCN655365 KSR655365 KIV655365 JYZ655365 JPD655365 JFH655365 IVL655365 ILP655365 IBT655365 HRX655365 HIB655365 GYF655365 GOJ655365 GEN655365 FUR655365 FKV655365 FAZ655365 ERD655365 EHH655365 DXL655365 DNP655365 DDT655365 CTX655365 CKB655365 CAF655365 BQJ655365 BGN655365 AWR655365 AMV655365 ACZ655365 TD655365 JH655365 L655365 WVT589829 WLX589829 WCB589829 VSF589829 VIJ589829 UYN589829 UOR589829 UEV589829 TUZ589829 TLD589829 TBH589829 SRL589829 SHP589829 RXT589829 RNX589829 REB589829 QUF589829 QKJ589829 QAN589829 PQR589829 PGV589829 OWZ589829 OND589829 ODH589829 NTL589829 NJP589829 MZT589829 MPX589829 MGB589829 LWF589829 LMJ589829 LCN589829 KSR589829 KIV589829 JYZ589829 JPD589829 JFH589829 IVL589829 ILP589829 IBT589829 HRX589829 HIB589829 GYF589829 GOJ589829 GEN589829 FUR589829 FKV589829 FAZ589829 ERD589829 EHH589829 DXL589829 DNP589829 DDT589829 CTX589829 CKB589829 CAF589829 BQJ589829 BGN589829 AWR589829 AMV589829 ACZ589829 TD589829 JH589829 L589829 WVT524293 WLX524293 WCB524293 VSF524293 VIJ524293 UYN524293 UOR524293 UEV524293 TUZ524293 TLD524293 TBH524293 SRL524293 SHP524293 RXT524293 RNX524293 REB524293 QUF524293 QKJ524293 QAN524293 PQR524293 PGV524293 OWZ524293 OND524293 ODH524293 NTL524293 NJP524293 MZT524293 MPX524293 MGB524293 LWF524293 LMJ524293 LCN524293 KSR524293 KIV524293 JYZ524293 JPD524293 JFH524293 IVL524293 ILP524293 IBT524293 HRX524293 HIB524293 GYF524293 GOJ524293 GEN524293 FUR524293 FKV524293 FAZ524293 ERD524293 EHH524293 DXL524293 DNP524293 DDT524293 CTX524293 CKB524293 CAF524293 BQJ524293 BGN524293 AWR524293 AMV524293 ACZ524293 TD524293 JH524293 L524293 WVT458757 WLX458757 WCB458757 VSF458757 VIJ458757 UYN458757 UOR458757 UEV458757 TUZ458757 TLD458757 TBH458757 SRL458757 SHP458757 RXT458757 RNX458757 REB458757 QUF458757 QKJ458757 QAN458757 PQR458757 PGV458757 OWZ458757 OND458757 ODH458757 NTL458757 NJP458757 MZT458757 MPX458757 MGB458757 LWF458757 LMJ458757 LCN458757 KSR458757 KIV458757 JYZ458757 JPD458757 JFH458757 IVL458757 ILP458757 IBT458757 HRX458757 HIB458757 GYF458757 GOJ458757 GEN458757 FUR458757 FKV458757 FAZ458757 ERD458757 EHH458757 DXL458757 DNP458757 DDT458757 CTX458757 CKB458757 CAF458757 BQJ458757 BGN458757 AWR458757 AMV458757 ACZ458757 TD458757 JH458757 L458757 WVT393221 WLX393221 WCB393221 VSF393221 VIJ393221 UYN393221 UOR393221 UEV393221 TUZ393221 TLD393221 TBH393221 SRL393221 SHP393221 RXT393221 RNX393221 REB393221 QUF393221 QKJ393221 QAN393221 PQR393221 PGV393221 OWZ393221 OND393221 ODH393221 NTL393221 NJP393221 MZT393221 MPX393221 MGB393221 LWF393221 LMJ393221 LCN393221 KSR393221 KIV393221 JYZ393221 JPD393221 JFH393221 IVL393221 ILP393221 IBT393221 HRX393221 HIB393221 GYF393221 GOJ393221 GEN393221 FUR393221 FKV393221 FAZ393221 ERD393221 EHH393221 DXL393221 DNP393221 DDT393221 CTX393221 CKB393221 CAF393221 BQJ393221 BGN393221 AWR393221 AMV393221 ACZ393221 TD393221 JH393221 L393221 WVT327685 WLX327685 WCB327685 VSF327685 VIJ327685 UYN327685 UOR327685 UEV327685 TUZ327685 TLD327685 TBH327685 SRL327685 SHP327685 RXT327685 RNX327685 REB327685 QUF327685 QKJ327685 QAN327685 PQR327685 PGV327685 OWZ327685 OND327685 ODH327685 NTL327685 NJP327685 MZT327685 MPX327685 MGB327685 LWF327685 LMJ327685 LCN327685 KSR327685 KIV327685 JYZ327685 JPD327685 JFH327685 IVL327685 ILP327685 IBT327685 HRX327685 HIB327685 GYF327685 GOJ327685 GEN327685 FUR327685 FKV327685 FAZ327685 ERD327685 EHH327685 DXL327685 DNP327685 DDT327685 CTX327685 CKB327685 CAF327685 BQJ327685 BGN327685 AWR327685 AMV327685 ACZ327685 TD327685 JH327685 L327685 WVT262149 WLX262149 WCB262149 VSF262149 VIJ262149 UYN262149 UOR262149 UEV262149 TUZ262149 TLD262149 TBH262149 SRL262149 SHP262149 RXT262149 RNX262149 REB262149 QUF262149 QKJ262149 QAN262149 PQR262149 PGV262149 OWZ262149 OND262149 ODH262149 NTL262149 NJP262149 MZT262149 MPX262149 MGB262149 LWF262149 LMJ262149 LCN262149 KSR262149 KIV262149 JYZ262149 JPD262149 JFH262149 IVL262149 ILP262149 IBT262149 HRX262149 HIB262149 GYF262149 GOJ262149 GEN262149 FUR262149 FKV262149 FAZ262149 ERD262149 EHH262149 DXL262149 DNP262149 DDT262149 CTX262149 CKB262149 CAF262149 BQJ262149 BGN262149 AWR262149 AMV262149 ACZ262149 TD262149 JH262149 L262149 WVT196613 WLX196613 WCB196613 VSF196613 VIJ196613 UYN196613 UOR196613 UEV196613 TUZ196613 TLD196613 TBH196613 SRL196613 SHP196613 RXT196613 RNX196613 REB196613 QUF196613 QKJ196613 QAN196613 PQR196613 PGV196613 OWZ196613 OND196613 ODH196613 NTL196613 NJP196613 MZT196613 MPX196613 MGB196613 LWF196613 LMJ196613 LCN196613 KSR196613 KIV196613 JYZ196613 JPD196613 JFH196613 IVL196613 ILP196613 IBT196613 HRX196613 HIB196613 GYF196613 GOJ196613 GEN196613 FUR196613 FKV196613 FAZ196613 ERD196613 EHH196613 DXL196613 DNP196613 DDT196613 CTX196613 CKB196613 CAF196613 BQJ196613 BGN196613 AWR196613 AMV196613 ACZ196613 TD196613 JH196613 L196613 WVT131077 WLX131077 WCB131077 VSF131077 VIJ131077 UYN131077 UOR131077 UEV131077 TUZ131077 TLD131077 TBH131077 SRL131077 SHP131077 RXT131077 RNX131077 REB131077 QUF131077 QKJ131077 QAN131077 PQR131077 PGV131077 OWZ131077 OND131077 ODH131077 NTL131077 NJP131077 MZT131077 MPX131077 MGB131077 LWF131077 LMJ131077 LCN131077 KSR131077 KIV131077 JYZ131077 JPD131077 JFH131077 IVL131077 ILP131077 IBT131077 HRX131077 HIB131077 GYF131077 GOJ131077 GEN131077 FUR131077 FKV131077 FAZ131077 ERD131077 EHH131077 DXL131077 DNP131077 DDT131077 CTX131077 CKB131077 CAF131077 BQJ131077 BGN131077 AWR131077 AMV131077 ACZ131077 TD131077 JH131077 L131077 WVT65541 WLX65541 WCB65541 VSF65541 VIJ65541 UYN65541 UOR65541 UEV65541 TUZ65541 TLD65541 TBH65541 SRL65541 SHP65541 RXT65541 RNX65541 REB65541 QUF65541 QKJ65541 QAN65541 PQR65541 PGV65541 OWZ65541 OND65541 ODH65541 NTL65541 NJP65541 MZT65541 MPX65541 MGB65541 LWF65541 LMJ65541 LCN65541 KSR65541 KIV65541 JYZ65541 JPD65541 JFH65541 IVL65541 ILP65541 IBT65541 HRX65541 HIB65541 GYF65541 GOJ65541 GEN65541 FUR65541 FKV65541 FAZ65541 ERD65541 EHH65541 DXL65541 DNP65541 DDT65541 CTX65541 CKB65541 CAF65541 BQJ65541 BGN65541 AWR65541 AMV65541 ACZ65541 TD65541 JH65541 L65541 WVT10 WLX10 WCB10 VSF10 VIJ10 UYN10 UOR10 UEV10 TUZ10 TLD10 TBH10 SRL10 SHP10 RXT10 RNX10 REB10 QUF10 QKJ10 QAN10 PQR10 PGV10 OWZ10 OND10 ODH10 NTL10 NJP10 MZT10 MPX10 MGB10 LWF10 LMJ10 LCN10 KSR10 KIV10 JYZ10 JPD10 JFH10 IVL10 ILP10 IBT10 HRX10 HIB10 GYF10 GOJ10 GEN10 FUR10 FKV10 FAZ10 ERD10 EHH10 DXL10 DNP10 DDT10 CTX10 CKB10 CAF10 BQJ10 BGN10 AWR10 AMV10 ACZ10 TD10 JH10 L10 WVT983042 WLX983042 WCB983042 VSF983042 VIJ983042 UYN983042 UOR983042 UEV983042 TUZ983042 TLD983042 TBH983042 SRL983042 SHP983042 RXT983042 RNX983042 REB983042 QUF983042 QKJ983042 QAN983042 PQR983042 PGV983042 OWZ983042 OND983042 ODH983042 NTL983042 NJP983042 MZT983042 MPX983042 MGB983042 LWF983042 LMJ983042 LCN983042 KSR983042 KIV983042 JYZ983042 JPD983042 JFH983042 IVL983042 ILP983042 IBT983042 HRX983042 HIB983042 GYF983042 GOJ983042 GEN983042 FUR983042 FKV983042 FAZ983042 ERD983042 EHH983042 DXL983042 DNP983042 DDT983042 CTX983042 CKB983042 CAF983042 BQJ983042 BGN983042 AWR983042 AMV983042 ACZ983042 TD983042 JH983042 L983042 WVT917506 WLX917506 WCB917506 VSF917506 VIJ917506 UYN917506 UOR917506 UEV917506 TUZ917506 TLD917506 TBH917506 SRL917506 SHP917506 RXT917506 RNX917506 REB917506 QUF917506 QKJ917506 QAN917506 PQR917506 PGV917506 OWZ917506 OND917506 ODH917506 NTL917506 NJP917506 MZT917506 MPX917506 MGB917506 LWF917506 LMJ917506 LCN917506 KSR917506 KIV917506 JYZ917506 JPD917506 JFH917506 IVL917506 ILP917506 IBT917506 HRX917506 HIB917506 GYF917506 GOJ917506 GEN917506 FUR917506 FKV917506 FAZ917506 ERD917506 EHH917506 DXL917506 DNP917506 DDT917506 CTX917506 CKB917506 CAF917506 BQJ917506 BGN917506 AWR917506 AMV917506 ACZ917506 TD917506 JH917506 L917506 WVT851970 WLX851970 WCB851970 VSF851970 VIJ851970 UYN851970 UOR851970 UEV851970 TUZ851970 TLD851970 TBH851970 SRL851970 SHP851970 RXT851970 RNX851970 REB851970 QUF851970 QKJ851970 QAN851970 PQR851970 PGV851970 OWZ851970 OND851970 ODH851970 NTL851970 NJP851970 MZT851970 MPX851970 MGB851970 LWF851970 LMJ851970 LCN851970 KSR851970 KIV851970 JYZ851970 JPD851970 JFH851970 IVL851970 ILP851970 IBT851970 HRX851970 HIB851970 GYF851970 GOJ851970 GEN851970 FUR851970 FKV851970 FAZ851970 ERD851970 EHH851970 DXL851970 DNP851970 DDT851970 CTX851970 CKB851970 CAF851970 BQJ851970 BGN851970 AWR851970 AMV851970 ACZ851970 TD851970 JH851970 L851970 WVT786434 WLX786434 WCB786434 VSF786434 VIJ786434 UYN786434 UOR786434 UEV786434 TUZ786434 TLD786434 TBH786434 SRL786434 SHP786434 RXT786434 RNX786434 REB786434 QUF786434 QKJ786434 QAN786434 PQR786434 PGV786434 OWZ786434 OND786434 ODH786434 NTL786434 NJP786434 MZT786434 MPX786434 MGB786434 LWF786434 LMJ786434 LCN786434 KSR786434 KIV786434 JYZ786434 JPD786434 JFH786434 IVL786434 ILP786434 IBT786434 HRX786434 HIB786434 GYF786434 GOJ786434 GEN786434 FUR786434 FKV786434 FAZ786434 ERD786434 EHH786434 DXL786434 DNP786434 DDT786434 CTX786434 CKB786434 CAF786434 BQJ786434 BGN786434 AWR786434 AMV786434 ACZ786434 TD786434 JH786434 L786434 WVT720898 WLX720898 WCB720898 VSF720898 VIJ720898 UYN720898 UOR720898 UEV720898 TUZ720898 TLD720898 TBH720898 SRL720898 SHP720898 RXT720898 RNX720898 REB720898 QUF720898 QKJ720898 QAN720898 PQR720898 PGV720898 OWZ720898 OND720898 ODH720898 NTL720898 NJP720898 MZT720898 MPX720898 MGB720898 LWF720898 LMJ720898 LCN720898 KSR720898 KIV720898 JYZ720898 JPD720898 JFH720898 IVL720898 ILP720898 IBT720898 HRX720898 HIB720898 GYF720898 GOJ720898 GEN720898 FUR720898 FKV720898 FAZ720898 ERD720898 EHH720898 DXL720898 DNP720898 DDT720898 CTX720898 CKB720898 CAF720898 BQJ720898 BGN720898 AWR720898 AMV720898 ACZ720898 TD720898 JH720898 L720898 WVT655362 WLX655362 WCB655362 VSF655362 VIJ655362 UYN655362 UOR655362 UEV655362 TUZ655362 TLD655362 TBH655362 SRL655362 SHP655362 RXT655362 RNX655362 REB655362 QUF655362 QKJ655362 QAN655362 PQR655362 PGV655362 OWZ655362 OND655362 ODH655362 NTL655362 NJP655362 MZT655362 MPX655362 MGB655362 LWF655362 LMJ655362 LCN655362 KSR655362 KIV655362 JYZ655362 JPD655362 JFH655362 IVL655362 ILP655362 IBT655362 HRX655362 HIB655362 GYF655362 GOJ655362 GEN655362 FUR655362 FKV655362 FAZ655362 ERD655362 EHH655362 DXL655362 DNP655362 DDT655362 CTX655362 CKB655362 CAF655362 BQJ655362 BGN655362 AWR655362 AMV655362 ACZ655362 TD655362 JH655362 L655362 WVT589826 WLX589826 WCB589826 VSF589826 VIJ589826 UYN589826 UOR589826 UEV589826 TUZ589826 TLD589826 TBH589826 SRL589826 SHP589826 RXT589826 RNX589826 REB589826 QUF589826 QKJ589826 QAN589826 PQR589826 PGV589826 OWZ589826 OND589826 ODH589826 NTL589826 NJP589826 MZT589826 MPX589826 MGB589826 LWF589826 LMJ589826 LCN589826 KSR589826 KIV589826 JYZ589826 JPD589826 JFH589826 IVL589826 ILP589826 IBT589826 HRX589826 HIB589826 GYF589826 GOJ589826 GEN589826 FUR589826 FKV589826 FAZ589826 ERD589826 EHH589826 DXL589826 DNP589826 DDT589826 CTX589826 CKB589826 CAF589826 BQJ589826 BGN589826 AWR589826 AMV589826 ACZ589826 TD589826 JH589826 L589826 WVT524290 WLX524290 WCB524290 VSF524290 VIJ524290 UYN524290 UOR524290 UEV524290 TUZ524290 TLD524290 TBH524290 SRL524290 SHP524290 RXT524290 RNX524290 REB524290 QUF524290 QKJ524290 QAN524290 PQR524290 PGV524290 OWZ524290 OND524290 ODH524290 NTL524290 NJP524290 MZT524290 MPX524290 MGB524290 LWF524290 LMJ524290 LCN524290 KSR524290 KIV524290 JYZ524290 JPD524290 JFH524290 IVL524290 ILP524290 IBT524290 HRX524290 HIB524290 GYF524290 GOJ524290 GEN524290 FUR524290 FKV524290 FAZ524290 ERD524290 EHH524290 DXL524290 DNP524290 DDT524290 CTX524290 CKB524290 CAF524290 BQJ524290 BGN524290 AWR524290 AMV524290 ACZ524290 TD524290 JH524290 L524290 WVT458754 WLX458754 WCB458754 VSF458754 VIJ458754 UYN458754 UOR458754 UEV458754 TUZ458754 TLD458754 TBH458754 SRL458754 SHP458754 RXT458754 RNX458754 REB458754 QUF458754 QKJ458754 QAN458754 PQR458754 PGV458754 OWZ458754 OND458754 ODH458754 NTL458754 NJP458754 MZT458754 MPX458754 MGB458754 LWF458754 LMJ458754 LCN458754 KSR458754 KIV458754 JYZ458754 JPD458754 JFH458754 IVL458754 ILP458754 IBT458754 HRX458754 HIB458754 GYF458754 GOJ458754 GEN458754 FUR458754 FKV458754 FAZ458754 ERD458754 EHH458754 DXL458754 DNP458754 DDT458754 CTX458754 CKB458754 CAF458754 BQJ458754 BGN458754 AWR458754 AMV458754 ACZ458754 TD458754 JH458754 L458754 WVT393218 WLX393218 WCB393218 VSF393218 VIJ393218 UYN393218 UOR393218 UEV393218 TUZ393218 TLD393218 TBH393218 SRL393218 SHP393218 RXT393218 RNX393218 REB393218 QUF393218 QKJ393218 QAN393218 PQR393218 PGV393218 OWZ393218 OND393218 ODH393218 NTL393218 NJP393218 MZT393218 MPX393218 MGB393218 LWF393218 LMJ393218 LCN393218 KSR393218 KIV393218 JYZ393218 JPD393218 JFH393218 IVL393218 ILP393218 IBT393218 HRX393218 HIB393218 GYF393218 GOJ393218 GEN393218 FUR393218 FKV393218 FAZ393218 ERD393218 EHH393218 DXL393218 DNP393218 DDT393218 CTX393218 CKB393218 CAF393218 BQJ393218 BGN393218 AWR393218 AMV393218 ACZ393218 TD393218 JH393218 L393218 WVT327682 WLX327682 WCB327682 VSF327682 VIJ327682 UYN327682 UOR327682 UEV327682 TUZ327682 TLD327682 TBH327682 SRL327682 SHP327682 RXT327682 RNX327682 REB327682 QUF327682 QKJ327682 QAN327682 PQR327682 PGV327682 OWZ327682 OND327682 ODH327682 NTL327682 NJP327682 MZT327682 MPX327682 MGB327682 LWF327682 LMJ327682 LCN327682 KSR327682 KIV327682 JYZ327682 JPD327682 JFH327682 IVL327682 ILP327682 IBT327682 HRX327682 HIB327682 GYF327682 GOJ327682 GEN327682 FUR327682 FKV327682 FAZ327682 ERD327682 EHH327682 DXL327682 DNP327682 DDT327682 CTX327682 CKB327682 CAF327682 BQJ327682 BGN327682 AWR327682 AMV327682 ACZ327682 TD327682 JH327682 L327682 WVT262146 WLX262146 WCB262146 VSF262146 VIJ262146 UYN262146 UOR262146 UEV262146 TUZ262146 TLD262146 TBH262146 SRL262146 SHP262146 RXT262146 RNX262146 REB262146 QUF262146 QKJ262146 QAN262146 PQR262146 PGV262146 OWZ262146 OND262146 ODH262146 NTL262146 NJP262146 MZT262146 MPX262146 MGB262146 LWF262146 LMJ262146 LCN262146 KSR262146 KIV262146 JYZ262146 JPD262146 JFH262146 IVL262146 ILP262146 IBT262146 HRX262146 HIB262146 GYF262146 GOJ262146 GEN262146 FUR262146 FKV262146 FAZ262146 ERD262146 EHH262146 DXL262146 DNP262146 DDT262146 CTX262146 CKB262146 CAF262146 BQJ262146 BGN262146 AWR262146 AMV262146 ACZ262146 TD262146 JH262146 L262146 WVT196610 WLX196610 WCB196610 VSF196610 VIJ196610 UYN196610 UOR196610 UEV196610 TUZ196610 TLD196610 TBH196610 SRL196610 SHP196610 RXT196610 RNX196610 REB196610 QUF196610 QKJ196610 QAN196610 PQR196610 PGV196610 OWZ196610 OND196610 ODH196610 NTL196610 NJP196610 MZT196610 MPX196610 MGB196610 LWF196610 LMJ196610 LCN196610 KSR196610 KIV196610 JYZ196610 JPD196610 JFH196610 IVL196610 ILP196610 IBT196610 HRX196610 HIB196610 GYF196610 GOJ196610 GEN196610 FUR196610 FKV196610 FAZ196610 ERD196610 EHH196610 DXL196610 DNP196610 DDT196610 CTX196610 CKB196610 CAF196610 BQJ196610 BGN196610 AWR196610 AMV196610 ACZ196610 TD196610 JH196610 L196610 WVT131074 WLX131074 WCB131074 VSF131074 VIJ131074 UYN131074 UOR131074 UEV131074 TUZ131074 TLD131074 TBH131074 SRL131074 SHP131074 RXT131074 RNX131074 REB131074 QUF131074 QKJ131074 QAN131074 PQR131074 PGV131074 OWZ131074 OND131074 ODH131074 NTL131074 NJP131074 MZT131074 MPX131074 MGB131074 LWF131074 LMJ131074 LCN131074 KSR131074 KIV131074 JYZ131074 JPD131074 JFH131074 IVL131074 ILP131074 IBT131074 HRX131074 HIB131074 GYF131074 GOJ131074 GEN131074 FUR131074 FKV131074 FAZ131074 ERD131074 EHH131074 DXL131074 DNP131074 DDT131074 CTX131074 CKB131074 CAF131074 BQJ131074 BGN131074 AWR131074 AMV131074 ACZ131074 TD131074 JH131074 L131074 WVT65538 WLX65538 WCB65538 VSF65538 VIJ65538 UYN65538 UOR65538 UEV65538 TUZ65538 TLD65538 TBH65538 SRL65538 SHP65538 RXT65538 RNX65538 REB65538 QUF65538 QKJ65538 QAN65538 PQR65538 PGV65538 OWZ65538 OND65538 ODH65538 NTL65538 NJP65538 MZT65538 MPX65538 MGB65538 LWF65538 LMJ65538 LCN65538 KSR65538 KIV65538 JYZ65538 JPD65538 JFH65538 IVL65538 ILP65538 IBT65538 HRX65538 HIB65538 GYF65538 GOJ65538 GEN65538 FUR65538 FKV65538 FAZ65538 ERD65538 EHH65538 DXL65538 DNP65538 DDT65538 CTX65538 CKB65538 CAF65538 BQJ65538 BGN65538 AWR65538 AMV65538 ACZ65538 TD65538 JH65538 L65538 WVT8 WLX8 WCB8 VSF8 VIJ8 UYN8 UOR8 UEV8 TUZ8 TLD8 TBH8 SRL8 SHP8 RXT8 RNX8 REB8 QUF8 QKJ8 QAN8 PQR8 PGV8 OWZ8 OND8 ODH8 NTL8 NJP8 MZT8 MPX8 MGB8 LWF8 LMJ8 LCN8 KSR8 KIV8 JYZ8 JPD8 JFH8 IVL8 ILP8 IBT8 HRX8 HIB8 GYF8 GOJ8 GEN8 FUR8 FKV8 FAZ8 ERD8 EHH8 DXL8 DNP8 DDT8 CTX8 CKB8 CAF8 BQJ8 BGN8 AWR8 AMV8 ACZ8 TD8 JH8 L8 WVT983118 WLX983118 WCB983118 VSF983118 VIJ983118 UYN983118 UOR983118 UEV983118 TUZ983118 TLD983118 TBH983118 SRL983118 SHP983118 RXT983118 RNX983118 REB983118 QUF983118 QKJ983118 QAN983118 PQR983118 PGV983118 OWZ983118 OND983118 ODH983118 NTL983118 NJP983118 MZT983118 MPX983118 MGB983118 LWF983118 LMJ983118 LCN983118 KSR983118 KIV983118 JYZ983118 JPD983118 JFH983118 IVL983118 ILP983118 IBT983118 HRX983118 HIB983118 GYF983118 GOJ983118 GEN983118 FUR983118 FKV983118 FAZ983118 ERD983118 EHH983118 DXL983118 DNP983118 DDT983118 CTX983118 CKB983118 CAF983118 BQJ983118 BGN983118 AWR983118 AMV983118 ACZ983118 TD983118 JH983118 L983118 WVT917582 WLX917582 WCB917582 VSF917582 VIJ917582 UYN917582 UOR917582 UEV917582 TUZ917582 TLD917582 TBH917582 SRL917582 SHP917582 RXT917582 RNX917582 REB917582 QUF917582 QKJ917582 QAN917582 PQR917582 PGV917582 OWZ917582 OND917582 ODH917582 NTL917582 NJP917582 MZT917582 MPX917582 MGB917582 LWF917582 LMJ917582 LCN917582 KSR917582 KIV917582 JYZ917582 JPD917582 JFH917582 IVL917582 ILP917582 IBT917582 HRX917582 HIB917582 GYF917582 GOJ917582 GEN917582 FUR917582 FKV917582 FAZ917582 ERD917582 EHH917582 DXL917582 DNP917582 DDT917582 CTX917582 CKB917582 CAF917582 BQJ917582 BGN917582 AWR917582 AMV917582 ACZ917582 TD917582 JH917582 L917582 WVT852046 WLX852046 WCB852046 VSF852046 VIJ852046 UYN852046 UOR852046 UEV852046 TUZ852046 TLD852046 TBH852046 SRL852046 SHP852046 RXT852046 RNX852046 REB852046 QUF852046 QKJ852046 QAN852046 PQR852046 PGV852046 OWZ852046 OND852046 ODH852046 NTL852046 NJP852046 MZT852046 MPX852046 MGB852046 LWF852046 LMJ852046 LCN852046 KSR852046 KIV852046 JYZ852046 JPD852046 JFH852046 IVL852046 ILP852046 IBT852046 HRX852046 HIB852046 GYF852046 GOJ852046 GEN852046 FUR852046 FKV852046 FAZ852046 ERD852046 EHH852046 DXL852046 DNP852046 DDT852046 CTX852046 CKB852046 CAF852046 BQJ852046 BGN852046 AWR852046 AMV852046 ACZ852046 TD852046 JH852046 L852046 WVT786510 WLX786510 WCB786510 VSF786510 VIJ786510 UYN786510 UOR786510 UEV786510 TUZ786510 TLD786510 TBH786510 SRL786510 SHP786510 RXT786510 RNX786510 REB786510 QUF786510 QKJ786510 QAN786510 PQR786510 PGV786510 OWZ786510 OND786510 ODH786510 NTL786510 NJP786510 MZT786510 MPX786510 MGB786510 LWF786510 LMJ786510 LCN786510 KSR786510 KIV786510 JYZ786510 JPD786510 JFH786510 IVL786510 ILP786510 IBT786510 HRX786510 HIB786510 GYF786510 GOJ786510 GEN786510 FUR786510 FKV786510 FAZ786510 ERD786510 EHH786510 DXL786510 DNP786510 DDT786510 CTX786510 CKB786510 CAF786510 BQJ786510 BGN786510 AWR786510 AMV786510 ACZ786510 TD786510 JH786510 L786510 WVT720974 WLX720974 WCB720974 VSF720974 VIJ720974 UYN720974 UOR720974 UEV720974 TUZ720974 TLD720974 TBH720974 SRL720974 SHP720974 RXT720974 RNX720974 REB720974 QUF720974 QKJ720974 QAN720974 PQR720974 PGV720974 OWZ720974 OND720974 ODH720974 NTL720974 NJP720974 MZT720974 MPX720974 MGB720974 LWF720974 LMJ720974 LCN720974 KSR720974 KIV720974 JYZ720974 JPD720974 JFH720974 IVL720974 ILP720974 IBT720974 HRX720974 HIB720974 GYF720974 GOJ720974 GEN720974 FUR720974 FKV720974 FAZ720974 ERD720974 EHH720974 DXL720974 DNP720974 DDT720974 CTX720974 CKB720974 CAF720974 BQJ720974 BGN720974 AWR720974 AMV720974 ACZ720974 TD720974 JH720974 L720974 WVT655438 WLX655438 WCB655438 VSF655438 VIJ655438 UYN655438 UOR655438 UEV655438 TUZ655438 TLD655438 TBH655438 SRL655438 SHP655438 RXT655438 RNX655438 REB655438 QUF655438 QKJ655438 QAN655438 PQR655438 PGV655438 OWZ655438 OND655438 ODH655438 NTL655438 NJP655438 MZT655438 MPX655438 MGB655438 LWF655438 LMJ655438 LCN655438 KSR655438 KIV655438 JYZ655438 JPD655438 JFH655438 IVL655438 ILP655438 IBT655438 HRX655438 HIB655438 GYF655438 GOJ655438 GEN655438 FUR655438 FKV655438 FAZ655438 ERD655438 EHH655438 DXL655438 DNP655438 DDT655438 CTX655438 CKB655438 CAF655438 BQJ655438 BGN655438 AWR655438 AMV655438 ACZ655438 TD655438 JH655438 L655438 WVT589902 WLX589902 WCB589902 VSF589902 VIJ589902 UYN589902 UOR589902 UEV589902 TUZ589902 TLD589902 TBH589902 SRL589902 SHP589902 RXT589902 RNX589902 REB589902 QUF589902 QKJ589902 QAN589902 PQR589902 PGV589902 OWZ589902 OND589902 ODH589902 NTL589902 NJP589902 MZT589902 MPX589902 MGB589902 LWF589902 LMJ589902 LCN589902 KSR589902 KIV589902 JYZ589902 JPD589902 JFH589902 IVL589902 ILP589902 IBT589902 HRX589902 HIB589902 GYF589902 GOJ589902 GEN589902 FUR589902 FKV589902 FAZ589902 ERD589902 EHH589902 DXL589902 DNP589902 DDT589902 CTX589902 CKB589902 CAF589902 BQJ589902 BGN589902 AWR589902 AMV589902 ACZ589902 TD589902 JH589902 L589902 WVT524366 WLX524366 WCB524366 VSF524366 VIJ524366 UYN524366 UOR524366 UEV524366 TUZ524366 TLD524366 TBH524366 SRL524366 SHP524366 RXT524366 RNX524366 REB524366 QUF524366 QKJ524366 QAN524366 PQR524366 PGV524366 OWZ524366 OND524366 ODH524366 NTL524366 NJP524366 MZT524366 MPX524366 MGB524366 LWF524366 LMJ524366 LCN524366 KSR524366 KIV524366 JYZ524366 JPD524366 JFH524366 IVL524366 ILP524366 IBT524366 HRX524366 HIB524366 GYF524366 GOJ524366 GEN524366 FUR524366 FKV524366 FAZ524366 ERD524366 EHH524366 DXL524366 DNP524366 DDT524366 CTX524366 CKB524366 CAF524366 BQJ524366 BGN524366 AWR524366 AMV524366 ACZ524366 TD524366 JH524366 L524366 WVT458830 WLX458830 WCB458830 VSF458830 VIJ458830 UYN458830 UOR458830 UEV458830 TUZ458830 TLD458830 TBH458830 SRL458830 SHP458830 RXT458830 RNX458830 REB458830 QUF458830 QKJ458830 QAN458830 PQR458830 PGV458830 OWZ458830 OND458830 ODH458830 NTL458830 NJP458830 MZT458830 MPX458830 MGB458830 LWF458830 LMJ458830 LCN458830 KSR458830 KIV458830 JYZ458830 JPD458830 JFH458830 IVL458830 ILP458830 IBT458830 HRX458830 HIB458830 GYF458830 GOJ458830 GEN458830 FUR458830 FKV458830 FAZ458830 ERD458830 EHH458830 DXL458830 DNP458830 DDT458830 CTX458830 CKB458830 CAF458830 BQJ458830 BGN458830 AWR458830 AMV458830 ACZ458830 TD458830 JH458830 L458830 WVT393294 WLX393294 WCB393294 VSF393294 VIJ393294 UYN393294 UOR393294 UEV393294 TUZ393294 TLD393294 TBH393294 SRL393294 SHP393294 RXT393294 RNX393294 REB393294 QUF393294 QKJ393294 QAN393294 PQR393294 PGV393294 OWZ393294 OND393294 ODH393294 NTL393294 NJP393294 MZT393294 MPX393294 MGB393294 LWF393294 LMJ393294 LCN393294 KSR393294 KIV393294 JYZ393294 JPD393294 JFH393294 IVL393294 ILP393294 IBT393294 HRX393294 HIB393294 GYF393294 GOJ393294 GEN393294 FUR393294 FKV393294 FAZ393294 ERD393294 EHH393294 DXL393294 DNP393294 DDT393294 CTX393294 CKB393294 CAF393294 BQJ393294 BGN393294 AWR393294 AMV393294 ACZ393294 TD393294 JH393294 L393294 WVT327758 WLX327758 WCB327758 VSF327758 VIJ327758 UYN327758 UOR327758 UEV327758 TUZ327758 TLD327758 TBH327758 SRL327758 SHP327758 RXT327758 RNX327758 REB327758 QUF327758 QKJ327758 QAN327758 PQR327758 PGV327758 OWZ327758 OND327758 ODH327758 NTL327758 NJP327758 MZT327758 MPX327758 MGB327758 LWF327758 LMJ327758 LCN327758 KSR327758 KIV327758 JYZ327758 JPD327758 JFH327758 IVL327758 ILP327758 IBT327758 HRX327758 HIB327758 GYF327758 GOJ327758 GEN327758 FUR327758 FKV327758 FAZ327758 ERD327758 EHH327758 DXL327758 DNP327758 DDT327758 CTX327758 CKB327758 CAF327758 BQJ327758 BGN327758 AWR327758 AMV327758 ACZ327758 TD327758 JH327758 L327758 WVT262222 WLX262222 WCB262222 VSF262222 VIJ262222 UYN262222 UOR262222 UEV262222 TUZ262222 TLD262222 TBH262222 SRL262222 SHP262222 RXT262222 RNX262222 REB262222 QUF262222 QKJ262222 QAN262222 PQR262222 PGV262222 OWZ262222 OND262222 ODH262222 NTL262222 NJP262222 MZT262222 MPX262222 MGB262222 LWF262222 LMJ262222 LCN262222 KSR262222 KIV262222 JYZ262222 JPD262222 JFH262222 IVL262222 ILP262222 IBT262222 HRX262222 HIB262222 GYF262222 GOJ262222 GEN262222 FUR262222 FKV262222 FAZ262222 ERD262222 EHH262222 DXL262222 DNP262222 DDT262222 CTX262222 CKB262222 CAF262222 BQJ262222 BGN262222 AWR262222 AMV262222 ACZ262222 TD262222 JH262222 L262222 WVT196686 WLX196686 WCB196686 VSF196686 VIJ196686 UYN196686 UOR196686 UEV196686 TUZ196686 TLD196686 TBH196686 SRL196686 SHP196686 RXT196686 RNX196686 REB196686 QUF196686 QKJ196686 QAN196686 PQR196686 PGV196686 OWZ196686 OND196686 ODH196686 NTL196686 NJP196686 MZT196686 MPX196686 MGB196686 LWF196686 LMJ196686 LCN196686 KSR196686 KIV196686 JYZ196686 JPD196686 JFH196686 IVL196686 ILP196686 IBT196686 HRX196686 HIB196686 GYF196686 GOJ196686 GEN196686 FUR196686 FKV196686 FAZ196686 ERD196686 EHH196686 DXL196686 DNP196686 DDT196686 CTX196686 CKB196686 CAF196686 BQJ196686 BGN196686 AWR196686 AMV196686 ACZ196686 TD196686 JH196686 L196686 WVT131150 WLX131150 WCB131150 VSF131150 VIJ131150 UYN131150 UOR131150 UEV131150 TUZ131150 TLD131150 TBH131150 SRL131150 SHP131150 RXT131150 RNX131150 REB131150 QUF131150 QKJ131150 QAN131150 PQR131150 PGV131150 OWZ131150 OND131150 ODH131150 NTL131150 NJP131150 MZT131150 MPX131150 MGB131150 LWF131150 LMJ131150 LCN131150 KSR131150 KIV131150 JYZ131150 JPD131150 JFH131150 IVL131150 ILP131150 IBT131150 HRX131150 HIB131150 GYF131150 GOJ131150 GEN131150 FUR131150 FKV131150 FAZ131150 ERD131150 EHH131150 DXL131150 DNP131150 DDT131150 CTX131150 CKB131150 CAF131150 BQJ131150 BGN131150 AWR131150 AMV131150 ACZ131150 TD131150 JH131150 L131150 WVT65614 WLX65614 WCB65614 VSF65614 VIJ65614 UYN65614 UOR65614 UEV65614 TUZ65614 TLD65614 TBH65614 SRL65614 SHP65614 RXT65614 RNX65614 REB65614 QUF65614 QKJ65614 QAN65614 PQR65614 PGV65614 OWZ65614 OND65614 ODH65614 NTL65614 NJP65614 MZT65614 MPX65614 MGB65614 LWF65614 LMJ65614 LCN65614 KSR65614 KIV65614 JYZ65614 JPD65614 JFH65614 IVL65614 ILP65614 IBT65614 HRX65614 HIB65614 GYF65614 GOJ65614 GEN65614 FUR65614 FKV65614 FAZ65614 ERD65614 EHH65614 DXL65614 DNP65614 DDT65614 CTX65614 CKB65614 CAF65614 BQJ65614 BGN65614 AWR65614 AMV65614 ACZ65614 TD65614 JH65614 L65614 WVT983115 WLX983115 WCB983115 VSF983115 VIJ983115 UYN983115 UOR983115 UEV983115 TUZ983115 TLD983115 TBH983115 SRL983115 SHP983115 RXT983115 RNX983115 REB983115 QUF983115 QKJ983115 QAN983115 PQR983115 PGV983115 OWZ983115 OND983115 ODH983115 NTL983115 NJP983115 MZT983115 MPX983115 MGB983115 LWF983115 LMJ983115 LCN983115 KSR983115 KIV983115 JYZ983115 JPD983115 JFH983115 IVL983115 ILP983115 IBT983115 HRX983115 HIB983115 GYF983115 GOJ983115 GEN983115 FUR983115 FKV983115 FAZ983115 ERD983115 EHH983115 DXL983115 DNP983115 DDT983115 CTX983115 CKB983115 CAF983115 BQJ983115 BGN983115 AWR983115 AMV983115 ACZ983115 TD983115 JH983115 L983115 WVT917579 WLX917579 WCB917579 VSF917579 VIJ917579 UYN917579 UOR917579 UEV917579 TUZ917579 TLD917579 TBH917579 SRL917579 SHP917579 RXT917579 RNX917579 REB917579 QUF917579 QKJ917579 QAN917579 PQR917579 PGV917579 OWZ917579 OND917579 ODH917579 NTL917579 NJP917579 MZT917579 MPX917579 MGB917579 LWF917579 LMJ917579 LCN917579 KSR917579 KIV917579 JYZ917579 JPD917579 JFH917579 IVL917579 ILP917579 IBT917579 HRX917579 HIB917579 GYF917579 GOJ917579 GEN917579 FUR917579 FKV917579 FAZ917579 ERD917579 EHH917579 DXL917579 DNP917579 DDT917579 CTX917579 CKB917579 CAF917579 BQJ917579 BGN917579 AWR917579 AMV917579 ACZ917579 TD917579 JH917579 L917579 WVT852043 WLX852043 WCB852043 VSF852043 VIJ852043 UYN852043 UOR852043 UEV852043 TUZ852043 TLD852043 TBH852043 SRL852043 SHP852043 RXT852043 RNX852043 REB852043 QUF852043 QKJ852043 QAN852043 PQR852043 PGV852043 OWZ852043 OND852043 ODH852043 NTL852043 NJP852043 MZT852043 MPX852043 MGB852043 LWF852043 LMJ852043 LCN852043 KSR852043 KIV852043 JYZ852043 JPD852043 JFH852043 IVL852043 ILP852043 IBT852043 HRX852043 HIB852043 GYF852043 GOJ852043 GEN852043 FUR852043 FKV852043 FAZ852043 ERD852043 EHH852043 DXL852043 DNP852043 DDT852043 CTX852043 CKB852043 CAF852043 BQJ852043 BGN852043 AWR852043 AMV852043 ACZ852043 TD852043 JH852043 L852043 WVT786507 WLX786507 WCB786507 VSF786507 VIJ786507 UYN786507 UOR786507 UEV786507 TUZ786507 TLD786507 TBH786507 SRL786507 SHP786507 RXT786507 RNX786507 REB786507 QUF786507 QKJ786507 QAN786507 PQR786507 PGV786507 OWZ786507 OND786507 ODH786507 NTL786507 NJP786507 MZT786507 MPX786507 MGB786507 LWF786507 LMJ786507 LCN786507 KSR786507 KIV786507 JYZ786507 JPD786507 JFH786507 IVL786507 ILP786507 IBT786507 HRX786507 HIB786507 GYF786507 GOJ786507 GEN786507 FUR786507 FKV786507 FAZ786507 ERD786507 EHH786507 DXL786507 DNP786507 DDT786507 CTX786507 CKB786507 CAF786507 BQJ786507 BGN786507 AWR786507 AMV786507 ACZ786507 TD786507 JH786507 L786507 WVT720971 WLX720971 WCB720971 VSF720971 VIJ720971 UYN720971 UOR720971 UEV720971 TUZ720971 TLD720971 TBH720971 SRL720971 SHP720971 RXT720971 RNX720971 REB720971 QUF720971 QKJ720971 QAN720971 PQR720971 PGV720971 OWZ720971 OND720971 ODH720971 NTL720971 NJP720971 MZT720971 MPX720971 MGB720971 LWF720971 LMJ720971 LCN720971 KSR720971 KIV720971 JYZ720971 JPD720971 JFH720971 IVL720971 ILP720971 IBT720971 HRX720971 HIB720971 GYF720971 GOJ720971 GEN720971 FUR720971 FKV720971 FAZ720971 ERD720971 EHH720971 DXL720971 DNP720971 DDT720971 CTX720971 CKB720971 CAF720971 BQJ720971 BGN720971 AWR720971 AMV720971 ACZ720971 TD720971 JH720971 L720971 WVT655435 WLX655435 WCB655435 VSF655435 VIJ655435 UYN655435 UOR655435 UEV655435 TUZ655435 TLD655435 TBH655435 SRL655435 SHP655435 RXT655435 RNX655435 REB655435 QUF655435 QKJ655435 QAN655435 PQR655435 PGV655435 OWZ655435 OND655435 ODH655435 NTL655435 NJP655435 MZT655435 MPX655435 MGB655435 LWF655435 LMJ655435 LCN655435 KSR655435 KIV655435 JYZ655435 JPD655435 JFH655435 IVL655435 ILP655435 IBT655435 HRX655435 HIB655435 GYF655435 GOJ655435 GEN655435 FUR655435 FKV655435 FAZ655435 ERD655435 EHH655435 DXL655435 DNP655435 DDT655435 CTX655435 CKB655435 CAF655435 BQJ655435 BGN655435 AWR655435 AMV655435 ACZ655435 TD655435 JH655435 L655435 WVT589899 WLX589899 WCB589899 VSF589899 VIJ589899 UYN589899 UOR589899 UEV589899 TUZ589899 TLD589899 TBH589899 SRL589899 SHP589899 RXT589899 RNX589899 REB589899 QUF589899 QKJ589899 QAN589899 PQR589899 PGV589899 OWZ589899 OND589899 ODH589899 NTL589899 NJP589899 MZT589899 MPX589899 MGB589899 LWF589899 LMJ589899 LCN589899 KSR589899 KIV589899 JYZ589899 JPD589899 JFH589899 IVL589899 ILP589899 IBT589899 HRX589899 HIB589899 GYF589899 GOJ589899 GEN589899 FUR589899 FKV589899 FAZ589899 ERD589899 EHH589899 DXL589899 DNP589899 DDT589899 CTX589899 CKB589899 CAF589899 BQJ589899 BGN589899 AWR589899 AMV589899 ACZ589899 TD589899 JH589899 L589899 WVT524363 WLX524363 WCB524363 VSF524363 VIJ524363 UYN524363 UOR524363 UEV524363 TUZ524363 TLD524363 TBH524363 SRL524363 SHP524363 RXT524363 RNX524363 REB524363 QUF524363 QKJ524363 QAN524363 PQR524363 PGV524363 OWZ524363 OND524363 ODH524363 NTL524363 NJP524363 MZT524363 MPX524363 MGB524363 LWF524363 LMJ524363 LCN524363 KSR524363 KIV524363 JYZ524363 JPD524363 JFH524363 IVL524363 ILP524363 IBT524363 HRX524363 HIB524363 GYF524363 GOJ524363 GEN524363 FUR524363 FKV524363 FAZ524363 ERD524363 EHH524363 DXL524363 DNP524363 DDT524363 CTX524363 CKB524363 CAF524363 BQJ524363 BGN524363 AWR524363 AMV524363 ACZ524363 TD524363 JH524363 L524363 WVT458827 WLX458827 WCB458827 VSF458827 VIJ458827 UYN458827 UOR458827 UEV458827 TUZ458827 TLD458827 TBH458827 SRL458827 SHP458827 RXT458827 RNX458827 REB458827 QUF458827 QKJ458827 QAN458827 PQR458827 PGV458827 OWZ458827 OND458827 ODH458827 NTL458827 NJP458827 MZT458827 MPX458827 MGB458827 LWF458827 LMJ458827 LCN458827 KSR458827 KIV458827 JYZ458827 JPD458827 JFH458827 IVL458827 ILP458827 IBT458827 HRX458827 HIB458827 GYF458827 GOJ458827 GEN458827 FUR458827 FKV458827 FAZ458827 ERD458827 EHH458827 DXL458827 DNP458827 DDT458827 CTX458827 CKB458827 CAF458827 BQJ458827 BGN458827 AWR458827 AMV458827 ACZ458827 TD458827 JH458827 L458827 WVT393291 WLX393291 WCB393291 VSF393291 VIJ393291 UYN393291 UOR393291 UEV393291 TUZ393291 TLD393291 TBH393291 SRL393291 SHP393291 RXT393291 RNX393291 REB393291 QUF393291 QKJ393291 QAN393291 PQR393291 PGV393291 OWZ393291 OND393291 ODH393291 NTL393291 NJP393291 MZT393291 MPX393291 MGB393291 LWF393291 LMJ393291 LCN393291 KSR393291 KIV393291 JYZ393291 JPD393291 JFH393291 IVL393291 ILP393291 IBT393291 HRX393291 HIB393291 GYF393291 GOJ393291 GEN393291 FUR393291 FKV393291 FAZ393291 ERD393291 EHH393291 DXL393291 DNP393291 DDT393291 CTX393291 CKB393291 CAF393291 BQJ393291 BGN393291 AWR393291 AMV393291 ACZ393291 TD393291 JH393291 L393291 WVT327755 WLX327755 WCB327755 VSF327755 VIJ327755 UYN327755 UOR327755 UEV327755 TUZ327755 TLD327755 TBH327755 SRL327755 SHP327755 RXT327755 RNX327755 REB327755 QUF327755 QKJ327755 QAN327755 PQR327755 PGV327755 OWZ327755 OND327755 ODH327755 NTL327755 NJP327755 MZT327755 MPX327755 MGB327755 LWF327755 LMJ327755 LCN327755 KSR327755 KIV327755 JYZ327755 JPD327755 JFH327755 IVL327755 ILP327755 IBT327755 HRX327755 HIB327755 GYF327755 GOJ327755 GEN327755 FUR327755 FKV327755 FAZ327755 ERD327755 EHH327755 DXL327755 DNP327755 DDT327755 CTX327755 CKB327755 CAF327755 BQJ327755 BGN327755 AWR327755 AMV327755 ACZ327755 TD327755 JH327755 L327755 WVT262219 WLX262219 WCB262219 VSF262219 VIJ262219 UYN262219 UOR262219 UEV262219 TUZ262219 TLD262219 TBH262219 SRL262219 SHP262219 RXT262219 RNX262219 REB262219 QUF262219 QKJ262219 QAN262219 PQR262219 PGV262219 OWZ262219 OND262219 ODH262219 NTL262219 NJP262219 MZT262219 MPX262219 MGB262219 LWF262219 LMJ262219 LCN262219 KSR262219 KIV262219 JYZ262219 JPD262219 JFH262219 IVL262219 ILP262219 IBT262219 HRX262219 HIB262219 GYF262219 GOJ262219 GEN262219 FUR262219 FKV262219 FAZ262219 ERD262219 EHH262219 DXL262219 DNP262219 DDT262219 CTX262219 CKB262219 CAF262219 BQJ262219 BGN262219 AWR262219 AMV262219 ACZ262219 TD262219 JH262219 L262219 WVT196683 WLX196683 WCB196683 VSF196683 VIJ196683 UYN196683 UOR196683 UEV196683 TUZ196683 TLD196683 TBH196683 SRL196683 SHP196683 RXT196683 RNX196683 REB196683 QUF196683 QKJ196683 QAN196683 PQR196683 PGV196683 OWZ196683 OND196683 ODH196683 NTL196683 NJP196683 MZT196683 MPX196683 MGB196683 LWF196683 LMJ196683 LCN196683 KSR196683 KIV196683 JYZ196683 JPD196683 JFH196683 IVL196683 ILP196683 IBT196683 HRX196683 HIB196683 GYF196683 GOJ196683 GEN196683 FUR196683 FKV196683 FAZ196683 ERD196683 EHH196683 DXL196683 DNP196683 DDT196683 CTX196683 CKB196683 CAF196683 BQJ196683 BGN196683 AWR196683 AMV196683 ACZ196683 TD196683 JH196683 L196683 WVT131147 WLX131147 WCB131147 VSF131147 VIJ131147 UYN131147 UOR131147 UEV131147 TUZ131147 TLD131147 TBH131147 SRL131147 SHP131147 RXT131147 RNX131147 REB131147 QUF131147 QKJ131147 QAN131147 PQR131147 PGV131147 OWZ131147 OND131147 ODH131147 NTL131147 NJP131147 MZT131147 MPX131147 MGB131147 LWF131147 LMJ131147 LCN131147 KSR131147 KIV131147 JYZ131147 JPD131147 JFH131147 IVL131147 ILP131147 IBT131147 HRX131147 HIB131147 GYF131147 GOJ131147 GEN131147 FUR131147 FKV131147 FAZ131147 ERD131147 EHH131147 DXL131147 DNP131147 DDT131147 CTX131147 CKB131147 CAF131147 BQJ131147 BGN131147 AWR131147 AMV131147 ACZ131147 TD131147 JH131147 L131147 WVT65611 WLX65611 WCB65611 VSF65611 VIJ65611 UYN65611 UOR65611 UEV65611 TUZ65611 TLD65611 TBH65611 SRL65611 SHP65611 RXT65611 RNX65611 REB65611 QUF65611 QKJ65611 QAN65611 PQR65611 PGV65611 OWZ65611 OND65611 ODH65611 NTL65611 NJP65611 MZT65611 MPX65611 MGB65611 LWF65611 LMJ65611 LCN65611 KSR65611 KIV65611 JYZ65611 JPD65611 JFH65611 IVL65611 ILP65611 IBT65611 HRX65611 HIB65611 GYF65611 GOJ65611 GEN65611 FUR65611 FKV65611 FAZ65611 ERD65611 EHH65611 DXL65611 DNP65611 DDT65611 CTX65611 CKB65611 CAF65611 BQJ65611 BGN65611 AWR65611 AMV65611 ACZ65611 TD65611 JH65611 L65611 JH14:JH24 TD14:TD24 ACZ14:ACZ24 AMV14:AMV24 AWR14:AWR24 BGN14:BGN24 BQJ14:BQJ24 CAF14:CAF24 CKB14:CKB24 CTX14:CTX24 DDT14:DDT24 DNP14:DNP24 DXL14:DXL24 EHH14:EHH24 ERD14:ERD24 FAZ14:FAZ24 FKV14:FKV24 FUR14:FUR24 GEN14:GEN24 GOJ14:GOJ24 GYF14:GYF24 HIB14:HIB24 HRX14:HRX24 IBT14:IBT24 ILP14:ILP24 IVL14:IVL24 JFH14:JFH24 JPD14:JPD24 JYZ14:JYZ24 KIV14:KIV24 KSR14:KSR24 LCN14:LCN24 LMJ14:LMJ24 LWF14:LWF24 MGB14:MGB24 MPX14:MPX24 MZT14:MZT24 NJP14:NJP24 NTL14:NTL24 ODH14:ODH24 OND14:OND24 OWZ14:OWZ24 PGV14:PGV24 PQR14:PQR24 QAN14:QAN24 QKJ14:QKJ24 QUF14:QUF24 REB14:REB24 RNX14:RNX24 RXT14:RXT24 SHP14:SHP24 SRL14:SRL24 TBH14:TBH24 TLD14:TLD24 TUZ14:TUZ24 UEV14:UEV24 UOR14:UOR24 UYN14:UYN24 VIJ14:VIJ24 VSF14:VSF24 WCB14:WCB24 WLX14:WLX24 WVT14:WVT24 L16 L45 L43" xr:uid="{94A7CAF5-4201-45A5-9E84-4EBD42F499CE}">
      <formula1>$P$7:$P$8</formula1>
    </dataValidation>
    <dataValidation type="decimal" allowBlank="1" showInputMessage="1" showErrorMessage="1" errorTitle="FINANCIAL DETAILS" error="Kindly input numbers only." sqref="L65557 JH65557 TD65557 ACZ65557 AMV65557 AWR65557 BGN65557 BQJ65557 CAF65557 CKB65557 CTX65557 DDT65557 DNP65557 DXL65557 EHH65557 ERD65557 FAZ65557 FKV65557 FUR65557 GEN65557 GOJ65557 GYF65557 HIB65557 HRX65557 IBT65557 ILP65557 IVL65557 JFH65557 JPD65557 JYZ65557 KIV65557 KSR65557 LCN65557 LMJ65557 LWF65557 MGB65557 MPX65557 MZT65557 NJP65557 NTL65557 ODH65557 OND65557 OWZ65557 PGV65557 PQR65557 QAN65557 QKJ65557 QUF65557 REB65557 RNX65557 RXT65557 SHP65557 SRL65557 TBH65557 TLD65557 TUZ65557 UEV65557 UOR65557 UYN65557 VIJ65557 VSF65557 WCB65557 WLX65557 WVT65557 L131093 JH131093 TD131093 ACZ131093 AMV131093 AWR131093 BGN131093 BQJ131093 CAF131093 CKB131093 CTX131093 DDT131093 DNP131093 DXL131093 EHH131093 ERD131093 FAZ131093 FKV131093 FUR131093 GEN131093 GOJ131093 GYF131093 HIB131093 HRX131093 IBT131093 ILP131093 IVL131093 JFH131093 JPD131093 JYZ131093 KIV131093 KSR131093 LCN131093 LMJ131093 LWF131093 MGB131093 MPX131093 MZT131093 NJP131093 NTL131093 ODH131093 OND131093 OWZ131093 PGV131093 PQR131093 QAN131093 QKJ131093 QUF131093 REB131093 RNX131093 RXT131093 SHP131093 SRL131093 TBH131093 TLD131093 TUZ131093 UEV131093 UOR131093 UYN131093 VIJ131093 VSF131093 WCB131093 WLX131093 WVT131093 L196629 JH196629 TD196629 ACZ196629 AMV196629 AWR196629 BGN196629 BQJ196629 CAF196629 CKB196629 CTX196629 DDT196629 DNP196629 DXL196629 EHH196629 ERD196629 FAZ196629 FKV196629 FUR196629 GEN196629 GOJ196629 GYF196629 HIB196629 HRX196629 IBT196629 ILP196629 IVL196629 JFH196629 JPD196629 JYZ196629 KIV196629 KSR196629 LCN196629 LMJ196629 LWF196629 MGB196629 MPX196629 MZT196629 NJP196629 NTL196629 ODH196629 OND196629 OWZ196629 PGV196629 PQR196629 QAN196629 QKJ196629 QUF196629 REB196629 RNX196629 RXT196629 SHP196629 SRL196629 TBH196629 TLD196629 TUZ196629 UEV196629 UOR196629 UYN196629 VIJ196629 VSF196629 WCB196629 WLX196629 WVT196629 L262165 JH262165 TD262165 ACZ262165 AMV262165 AWR262165 BGN262165 BQJ262165 CAF262165 CKB262165 CTX262165 DDT262165 DNP262165 DXL262165 EHH262165 ERD262165 FAZ262165 FKV262165 FUR262165 GEN262165 GOJ262165 GYF262165 HIB262165 HRX262165 IBT262165 ILP262165 IVL262165 JFH262165 JPD262165 JYZ262165 KIV262165 KSR262165 LCN262165 LMJ262165 LWF262165 MGB262165 MPX262165 MZT262165 NJP262165 NTL262165 ODH262165 OND262165 OWZ262165 PGV262165 PQR262165 QAN262165 QKJ262165 QUF262165 REB262165 RNX262165 RXT262165 SHP262165 SRL262165 TBH262165 TLD262165 TUZ262165 UEV262165 UOR262165 UYN262165 VIJ262165 VSF262165 WCB262165 WLX262165 WVT262165 L327701 JH327701 TD327701 ACZ327701 AMV327701 AWR327701 BGN327701 BQJ327701 CAF327701 CKB327701 CTX327701 DDT327701 DNP327701 DXL327701 EHH327701 ERD327701 FAZ327701 FKV327701 FUR327701 GEN327701 GOJ327701 GYF327701 HIB327701 HRX327701 IBT327701 ILP327701 IVL327701 JFH327701 JPD327701 JYZ327701 KIV327701 KSR327701 LCN327701 LMJ327701 LWF327701 MGB327701 MPX327701 MZT327701 NJP327701 NTL327701 ODH327701 OND327701 OWZ327701 PGV327701 PQR327701 QAN327701 QKJ327701 QUF327701 REB327701 RNX327701 RXT327701 SHP327701 SRL327701 TBH327701 TLD327701 TUZ327701 UEV327701 UOR327701 UYN327701 VIJ327701 VSF327701 WCB327701 WLX327701 WVT327701 L393237 JH393237 TD393237 ACZ393237 AMV393237 AWR393237 BGN393237 BQJ393237 CAF393237 CKB393237 CTX393237 DDT393237 DNP393237 DXL393237 EHH393237 ERD393237 FAZ393237 FKV393237 FUR393237 GEN393237 GOJ393237 GYF393237 HIB393237 HRX393237 IBT393237 ILP393237 IVL393237 JFH393237 JPD393237 JYZ393237 KIV393237 KSR393237 LCN393237 LMJ393237 LWF393237 MGB393237 MPX393237 MZT393237 NJP393237 NTL393237 ODH393237 OND393237 OWZ393237 PGV393237 PQR393237 QAN393237 QKJ393237 QUF393237 REB393237 RNX393237 RXT393237 SHP393237 SRL393237 TBH393237 TLD393237 TUZ393237 UEV393237 UOR393237 UYN393237 VIJ393237 VSF393237 WCB393237 WLX393237 WVT393237 L458773 JH458773 TD458773 ACZ458773 AMV458773 AWR458773 BGN458773 BQJ458773 CAF458773 CKB458773 CTX458773 DDT458773 DNP458773 DXL458773 EHH458773 ERD458773 FAZ458773 FKV458773 FUR458773 GEN458773 GOJ458773 GYF458773 HIB458773 HRX458773 IBT458773 ILP458773 IVL458773 JFH458773 JPD458773 JYZ458773 KIV458773 KSR458773 LCN458773 LMJ458773 LWF458773 MGB458773 MPX458773 MZT458773 NJP458773 NTL458773 ODH458773 OND458773 OWZ458773 PGV458773 PQR458773 QAN458773 QKJ458773 QUF458773 REB458773 RNX458773 RXT458773 SHP458773 SRL458773 TBH458773 TLD458773 TUZ458773 UEV458773 UOR458773 UYN458773 VIJ458773 VSF458773 WCB458773 WLX458773 WVT458773 L524309 JH524309 TD524309 ACZ524309 AMV524309 AWR524309 BGN524309 BQJ524309 CAF524309 CKB524309 CTX524309 DDT524309 DNP524309 DXL524309 EHH524309 ERD524309 FAZ524309 FKV524309 FUR524309 GEN524309 GOJ524309 GYF524309 HIB524309 HRX524309 IBT524309 ILP524309 IVL524309 JFH524309 JPD524309 JYZ524309 KIV524309 KSR524309 LCN524309 LMJ524309 LWF524309 MGB524309 MPX524309 MZT524309 NJP524309 NTL524309 ODH524309 OND524309 OWZ524309 PGV524309 PQR524309 QAN524309 QKJ524309 QUF524309 REB524309 RNX524309 RXT524309 SHP524309 SRL524309 TBH524309 TLD524309 TUZ524309 UEV524309 UOR524309 UYN524309 VIJ524309 VSF524309 WCB524309 WLX524309 WVT524309 L589845 JH589845 TD589845 ACZ589845 AMV589845 AWR589845 BGN589845 BQJ589845 CAF589845 CKB589845 CTX589845 DDT589845 DNP589845 DXL589845 EHH589845 ERD589845 FAZ589845 FKV589845 FUR589845 GEN589845 GOJ589845 GYF589845 HIB589845 HRX589845 IBT589845 ILP589845 IVL589845 JFH589845 JPD589845 JYZ589845 KIV589845 KSR589845 LCN589845 LMJ589845 LWF589845 MGB589845 MPX589845 MZT589845 NJP589845 NTL589845 ODH589845 OND589845 OWZ589845 PGV589845 PQR589845 QAN589845 QKJ589845 QUF589845 REB589845 RNX589845 RXT589845 SHP589845 SRL589845 TBH589845 TLD589845 TUZ589845 UEV589845 UOR589845 UYN589845 VIJ589845 VSF589845 WCB589845 WLX589845 WVT589845 L655381 JH655381 TD655381 ACZ655381 AMV655381 AWR655381 BGN655381 BQJ655381 CAF655381 CKB655381 CTX655381 DDT655381 DNP655381 DXL655381 EHH655381 ERD655381 FAZ655381 FKV655381 FUR655381 GEN655381 GOJ655381 GYF655381 HIB655381 HRX655381 IBT655381 ILP655381 IVL655381 JFH655381 JPD655381 JYZ655381 KIV655381 KSR655381 LCN655381 LMJ655381 LWF655381 MGB655381 MPX655381 MZT655381 NJP655381 NTL655381 ODH655381 OND655381 OWZ655381 PGV655381 PQR655381 QAN655381 QKJ655381 QUF655381 REB655381 RNX655381 RXT655381 SHP655381 SRL655381 TBH655381 TLD655381 TUZ655381 UEV655381 UOR655381 UYN655381 VIJ655381 VSF655381 WCB655381 WLX655381 WVT655381 L720917 JH720917 TD720917 ACZ720917 AMV720917 AWR720917 BGN720917 BQJ720917 CAF720917 CKB720917 CTX720917 DDT720917 DNP720917 DXL720917 EHH720917 ERD720917 FAZ720917 FKV720917 FUR720917 GEN720917 GOJ720917 GYF720917 HIB720917 HRX720917 IBT720917 ILP720917 IVL720917 JFH720917 JPD720917 JYZ720917 KIV720917 KSR720917 LCN720917 LMJ720917 LWF720917 MGB720917 MPX720917 MZT720917 NJP720917 NTL720917 ODH720917 OND720917 OWZ720917 PGV720917 PQR720917 QAN720917 QKJ720917 QUF720917 REB720917 RNX720917 RXT720917 SHP720917 SRL720917 TBH720917 TLD720917 TUZ720917 UEV720917 UOR720917 UYN720917 VIJ720917 VSF720917 WCB720917 WLX720917 WVT720917 L786453 JH786453 TD786453 ACZ786453 AMV786453 AWR786453 BGN786453 BQJ786453 CAF786453 CKB786453 CTX786453 DDT786453 DNP786453 DXL786453 EHH786453 ERD786453 FAZ786453 FKV786453 FUR786453 GEN786453 GOJ786453 GYF786453 HIB786453 HRX786453 IBT786453 ILP786453 IVL786453 JFH786453 JPD786453 JYZ786453 KIV786453 KSR786453 LCN786453 LMJ786453 LWF786453 MGB786453 MPX786453 MZT786453 NJP786453 NTL786453 ODH786453 OND786453 OWZ786453 PGV786453 PQR786453 QAN786453 QKJ786453 QUF786453 REB786453 RNX786453 RXT786453 SHP786453 SRL786453 TBH786453 TLD786453 TUZ786453 UEV786453 UOR786453 UYN786453 VIJ786453 VSF786453 WCB786453 WLX786453 WVT786453 L851989 JH851989 TD851989 ACZ851989 AMV851989 AWR851989 BGN851989 BQJ851989 CAF851989 CKB851989 CTX851989 DDT851989 DNP851989 DXL851989 EHH851989 ERD851989 FAZ851989 FKV851989 FUR851989 GEN851989 GOJ851989 GYF851989 HIB851989 HRX851989 IBT851989 ILP851989 IVL851989 JFH851989 JPD851989 JYZ851989 KIV851989 KSR851989 LCN851989 LMJ851989 LWF851989 MGB851989 MPX851989 MZT851989 NJP851989 NTL851989 ODH851989 OND851989 OWZ851989 PGV851989 PQR851989 QAN851989 QKJ851989 QUF851989 REB851989 RNX851989 RXT851989 SHP851989 SRL851989 TBH851989 TLD851989 TUZ851989 UEV851989 UOR851989 UYN851989 VIJ851989 VSF851989 WCB851989 WLX851989 WVT851989 L917525 JH917525 TD917525 ACZ917525 AMV917525 AWR917525 BGN917525 BQJ917525 CAF917525 CKB917525 CTX917525 DDT917525 DNP917525 DXL917525 EHH917525 ERD917525 FAZ917525 FKV917525 FUR917525 GEN917525 GOJ917525 GYF917525 HIB917525 HRX917525 IBT917525 ILP917525 IVL917525 JFH917525 JPD917525 JYZ917525 KIV917525 KSR917525 LCN917525 LMJ917525 LWF917525 MGB917525 MPX917525 MZT917525 NJP917525 NTL917525 ODH917525 OND917525 OWZ917525 PGV917525 PQR917525 QAN917525 QKJ917525 QUF917525 REB917525 RNX917525 RXT917525 SHP917525 SRL917525 TBH917525 TLD917525 TUZ917525 UEV917525 UOR917525 UYN917525 VIJ917525 VSF917525 WCB917525 WLX917525 WVT917525 L983061 JH983061 TD983061 ACZ983061 AMV983061 AWR983061 BGN983061 BQJ983061 CAF983061 CKB983061 CTX983061 DDT983061 DNP983061 DXL983061 EHH983061 ERD983061 FAZ983061 FKV983061 FUR983061 GEN983061 GOJ983061 GYF983061 HIB983061 HRX983061 IBT983061 ILP983061 IVL983061 JFH983061 JPD983061 JYZ983061 KIV983061 KSR983061 LCN983061 LMJ983061 LWF983061 MGB983061 MPX983061 MZT983061 NJP983061 NTL983061 ODH983061 OND983061 OWZ983061 PGV983061 PQR983061 QAN983061 QKJ983061 QUF983061 REB983061 RNX983061 RXT983061 SHP983061 SRL983061 TBH983061 TLD983061 TUZ983061 UEV983061 UOR983061 UYN983061 VIJ983061 VSF983061 WCB983061 WLX983061 WVT983061" xr:uid="{A63B264C-95E9-4352-8738-B8261F7D3B1D}">
      <formula1>0</formula1>
      <formula2>99999999999999900</formula2>
    </dataValidation>
    <dataValidation type="decimal" allowBlank="1" showInputMessage="1" showErrorMessage="1" errorTitle="FINANCIAL DETAILS" error="Input real numbers only." sqref="J65557:J65576 JF65557:JF65576 TB65557:TB65576 ACX65557:ACX65576 AMT65557:AMT65576 AWP65557:AWP65576 BGL65557:BGL65576 BQH65557:BQH65576 CAD65557:CAD65576 CJZ65557:CJZ65576 CTV65557:CTV65576 DDR65557:DDR65576 DNN65557:DNN65576 DXJ65557:DXJ65576 EHF65557:EHF65576 ERB65557:ERB65576 FAX65557:FAX65576 FKT65557:FKT65576 FUP65557:FUP65576 GEL65557:GEL65576 GOH65557:GOH65576 GYD65557:GYD65576 HHZ65557:HHZ65576 HRV65557:HRV65576 IBR65557:IBR65576 ILN65557:ILN65576 IVJ65557:IVJ65576 JFF65557:JFF65576 JPB65557:JPB65576 JYX65557:JYX65576 KIT65557:KIT65576 KSP65557:KSP65576 LCL65557:LCL65576 LMH65557:LMH65576 LWD65557:LWD65576 MFZ65557:MFZ65576 MPV65557:MPV65576 MZR65557:MZR65576 NJN65557:NJN65576 NTJ65557:NTJ65576 ODF65557:ODF65576 ONB65557:ONB65576 OWX65557:OWX65576 PGT65557:PGT65576 PQP65557:PQP65576 QAL65557:QAL65576 QKH65557:QKH65576 QUD65557:QUD65576 RDZ65557:RDZ65576 RNV65557:RNV65576 RXR65557:RXR65576 SHN65557:SHN65576 SRJ65557:SRJ65576 TBF65557:TBF65576 TLB65557:TLB65576 TUX65557:TUX65576 UET65557:UET65576 UOP65557:UOP65576 UYL65557:UYL65576 VIH65557:VIH65576 VSD65557:VSD65576 WBZ65557:WBZ65576 WLV65557:WLV65576 WVR65557:WVR65576 J131093:J131112 JF131093:JF131112 TB131093:TB131112 ACX131093:ACX131112 AMT131093:AMT131112 AWP131093:AWP131112 BGL131093:BGL131112 BQH131093:BQH131112 CAD131093:CAD131112 CJZ131093:CJZ131112 CTV131093:CTV131112 DDR131093:DDR131112 DNN131093:DNN131112 DXJ131093:DXJ131112 EHF131093:EHF131112 ERB131093:ERB131112 FAX131093:FAX131112 FKT131093:FKT131112 FUP131093:FUP131112 GEL131093:GEL131112 GOH131093:GOH131112 GYD131093:GYD131112 HHZ131093:HHZ131112 HRV131093:HRV131112 IBR131093:IBR131112 ILN131093:ILN131112 IVJ131093:IVJ131112 JFF131093:JFF131112 JPB131093:JPB131112 JYX131093:JYX131112 KIT131093:KIT131112 KSP131093:KSP131112 LCL131093:LCL131112 LMH131093:LMH131112 LWD131093:LWD131112 MFZ131093:MFZ131112 MPV131093:MPV131112 MZR131093:MZR131112 NJN131093:NJN131112 NTJ131093:NTJ131112 ODF131093:ODF131112 ONB131093:ONB131112 OWX131093:OWX131112 PGT131093:PGT131112 PQP131093:PQP131112 QAL131093:QAL131112 QKH131093:QKH131112 QUD131093:QUD131112 RDZ131093:RDZ131112 RNV131093:RNV131112 RXR131093:RXR131112 SHN131093:SHN131112 SRJ131093:SRJ131112 TBF131093:TBF131112 TLB131093:TLB131112 TUX131093:TUX131112 UET131093:UET131112 UOP131093:UOP131112 UYL131093:UYL131112 VIH131093:VIH131112 VSD131093:VSD131112 WBZ131093:WBZ131112 WLV131093:WLV131112 WVR131093:WVR131112 J196629:J196648 JF196629:JF196648 TB196629:TB196648 ACX196629:ACX196648 AMT196629:AMT196648 AWP196629:AWP196648 BGL196629:BGL196648 BQH196629:BQH196648 CAD196629:CAD196648 CJZ196629:CJZ196648 CTV196629:CTV196648 DDR196629:DDR196648 DNN196629:DNN196648 DXJ196629:DXJ196648 EHF196629:EHF196648 ERB196629:ERB196648 FAX196629:FAX196648 FKT196629:FKT196648 FUP196629:FUP196648 GEL196629:GEL196648 GOH196629:GOH196648 GYD196629:GYD196648 HHZ196629:HHZ196648 HRV196629:HRV196648 IBR196629:IBR196648 ILN196629:ILN196648 IVJ196629:IVJ196648 JFF196629:JFF196648 JPB196629:JPB196648 JYX196629:JYX196648 KIT196629:KIT196648 KSP196629:KSP196648 LCL196629:LCL196648 LMH196629:LMH196648 LWD196629:LWD196648 MFZ196629:MFZ196648 MPV196629:MPV196648 MZR196629:MZR196648 NJN196629:NJN196648 NTJ196629:NTJ196648 ODF196629:ODF196648 ONB196629:ONB196648 OWX196629:OWX196648 PGT196629:PGT196648 PQP196629:PQP196648 QAL196629:QAL196648 QKH196629:QKH196648 QUD196629:QUD196648 RDZ196629:RDZ196648 RNV196629:RNV196648 RXR196629:RXR196648 SHN196629:SHN196648 SRJ196629:SRJ196648 TBF196629:TBF196648 TLB196629:TLB196648 TUX196629:TUX196648 UET196629:UET196648 UOP196629:UOP196648 UYL196629:UYL196648 VIH196629:VIH196648 VSD196629:VSD196648 WBZ196629:WBZ196648 WLV196629:WLV196648 WVR196629:WVR196648 J262165:J262184 JF262165:JF262184 TB262165:TB262184 ACX262165:ACX262184 AMT262165:AMT262184 AWP262165:AWP262184 BGL262165:BGL262184 BQH262165:BQH262184 CAD262165:CAD262184 CJZ262165:CJZ262184 CTV262165:CTV262184 DDR262165:DDR262184 DNN262165:DNN262184 DXJ262165:DXJ262184 EHF262165:EHF262184 ERB262165:ERB262184 FAX262165:FAX262184 FKT262165:FKT262184 FUP262165:FUP262184 GEL262165:GEL262184 GOH262165:GOH262184 GYD262165:GYD262184 HHZ262165:HHZ262184 HRV262165:HRV262184 IBR262165:IBR262184 ILN262165:ILN262184 IVJ262165:IVJ262184 JFF262165:JFF262184 JPB262165:JPB262184 JYX262165:JYX262184 KIT262165:KIT262184 KSP262165:KSP262184 LCL262165:LCL262184 LMH262165:LMH262184 LWD262165:LWD262184 MFZ262165:MFZ262184 MPV262165:MPV262184 MZR262165:MZR262184 NJN262165:NJN262184 NTJ262165:NTJ262184 ODF262165:ODF262184 ONB262165:ONB262184 OWX262165:OWX262184 PGT262165:PGT262184 PQP262165:PQP262184 QAL262165:QAL262184 QKH262165:QKH262184 QUD262165:QUD262184 RDZ262165:RDZ262184 RNV262165:RNV262184 RXR262165:RXR262184 SHN262165:SHN262184 SRJ262165:SRJ262184 TBF262165:TBF262184 TLB262165:TLB262184 TUX262165:TUX262184 UET262165:UET262184 UOP262165:UOP262184 UYL262165:UYL262184 VIH262165:VIH262184 VSD262165:VSD262184 WBZ262165:WBZ262184 WLV262165:WLV262184 WVR262165:WVR262184 J327701:J327720 JF327701:JF327720 TB327701:TB327720 ACX327701:ACX327720 AMT327701:AMT327720 AWP327701:AWP327720 BGL327701:BGL327720 BQH327701:BQH327720 CAD327701:CAD327720 CJZ327701:CJZ327720 CTV327701:CTV327720 DDR327701:DDR327720 DNN327701:DNN327720 DXJ327701:DXJ327720 EHF327701:EHF327720 ERB327701:ERB327720 FAX327701:FAX327720 FKT327701:FKT327720 FUP327701:FUP327720 GEL327701:GEL327720 GOH327701:GOH327720 GYD327701:GYD327720 HHZ327701:HHZ327720 HRV327701:HRV327720 IBR327701:IBR327720 ILN327701:ILN327720 IVJ327701:IVJ327720 JFF327701:JFF327720 JPB327701:JPB327720 JYX327701:JYX327720 KIT327701:KIT327720 KSP327701:KSP327720 LCL327701:LCL327720 LMH327701:LMH327720 LWD327701:LWD327720 MFZ327701:MFZ327720 MPV327701:MPV327720 MZR327701:MZR327720 NJN327701:NJN327720 NTJ327701:NTJ327720 ODF327701:ODF327720 ONB327701:ONB327720 OWX327701:OWX327720 PGT327701:PGT327720 PQP327701:PQP327720 QAL327701:QAL327720 QKH327701:QKH327720 QUD327701:QUD327720 RDZ327701:RDZ327720 RNV327701:RNV327720 RXR327701:RXR327720 SHN327701:SHN327720 SRJ327701:SRJ327720 TBF327701:TBF327720 TLB327701:TLB327720 TUX327701:TUX327720 UET327701:UET327720 UOP327701:UOP327720 UYL327701:UYL327720 VIH327701:VIH327720 VSD327701:VSD327720 WBZ327701:WBZ327720 WLV327701:WLV327720 WVR327701:WVR327720 J393237:J393256 JF393237:JF393256 TB393237:TB393256 ACX393237:ACX393256 AMT393237:AMT393256 AWP393237:AWP393256 BGL393237:BGL393256 BQH393237:BQH393256 CAD393237:CAD393256 CJZ393237:CJZ393256 CTV393237:CTV393256 DDR393237:DDR393256 DNN393237:DNN393256 DXJ393237:DXJ393256 EHF393237:EHF393256 ERB393237:ERB393256 FAX393237:FAX393256 FKT393237:FKT393256 FUP393237:FUP393256 GEL393237:GEL393256 GOH393237:GOH393256 GYD393237:GYD393256 HHZ393237:HHZ393256 HRV393237:HRV393256 IBR393237:IBR393256 ILN393237:ILN393256 IVJ393237:IVJ393256 JFF393237:JFF393256 JPB393237:JPB393256 JYX393237:JYX393256 KIT393237:KIT393256 KSP393237:KSP393256 LCL393237:LCL393256 LMH393237:LMH393256 LWD393237:LWD393256 MFZ393237:MFZ393256 MPV393237:MPV393256 MZR393237:MZR393256 NJN393237:NJN393256 NTJ393237:NTJ393256 ODF393237:ODF393256 ONB393237:ONB393256 OWX393237:OWX393256 PGT393237:PGT393256 PQP393237:PQP393256 QAL393237:QAL393256 QKH393237:QKH393256 QUD393237:QUD393256 RDZ393237:RDZ393256 RNV393237:RNV393256 RXR393237:RXR393256 SHN393237:SHN393256 SRJ393237:SRJ393256 TBF393237:TBF393256 TLB393237:TLB393256 TUX393237:TUX393256 UET393237:UET393256 UOP393237:UOP393256 UYL393237:UYL393256 VIH393237:VIH393256 VSD393237:VSD393256 WBZ393237:WBZ393256 WLV393237:WLV393256 WVR393237:WVR393256 J458773:J458792 JF458773:JF458792 TB458773:TB458792 ACX458773:ACX458792 AMT458773:AMT458792 AWP458773:AWP458792 BGL458773:BGL458792 BQH458773:BQH458792 CAD458773:CAD458792 CJZ458773:CJZ458792 CTV458773:CTV458792 DDR458773:DDR458792 DNN458773:DNN458792 DXJ458773:DXJ458792 EHF458773:EHF458792 ERB458773:ERB458792 FAX458773:FAX458792 FKT458773:FKT458792 FUP458773:FUP458792 GEL458773:GEL458792 GOH458773:GOH458792 GYD458773:GYD458792 HHZ458773:HHZ458792 HRV458773:HRV458792 IBR458773:IBR458792 ILN458773:ILN458792 IVJ458773:IVJ458792 JFF458773:JFF458792 JPB458773:JPB458792 JYX458773:JYX458792 KIT458773:KIT458792 KSP458773:KSP458792 LCL458773:LCL458792 LMH458773:LMH458792 LWD458773:LWD458792 MFZ458773:MFZ458792 MPV458773:MPV458792 MZR458773:MZR458792 NJN458773:NJN458792 NTJ458773:NTJ458792 ODF458773:ODF458792 ONB458773:ONB458792 OWX458773:OWX458792 PGT458773:PGT458792 PQP458773:PQP458792 QAL458773:QAL458792 QKH458773:QKH458792 QUD458773:QUD458792 RDZ458773:RDZ458792 RNV458773:RNV458792 RXR458773:RXR458792 SHN458773:SHN458792 SRJ458773:SRJ458792 TBF458773:TBF458792 TLB458773:TLB458792 TUX458773:TUX458792 UET458773:UET458792 UOP458773:UOP458792 UYL458773:UYL458792 VIH458773:VIH458792 VSD458773:VSD458792 WBZ458773:WBZ458792 WLV458773:WLV458792 WVR458773:WVR458792 J524309:J524328 JF524309:JF524328 TB524309:TB524328 ACX524309:ACX524328 AMT524309:AMT524328 AWP524309:AWP524328 BGL524309:BGL524328 BQH524309:BQH524328 CAD524309:CAD524328 CJZ524309:CJZ524328 CTV524309:CTV524328 DDR524309:DDR524328 DNN524309:DNN524328 DXJ524309:DXJ524328 EHF524309:EHF524328 ERB524309:ERB524328 FAX524309:FAX524328 FKT524309:FKT524328 FUP524309:FUP524328 GEL524309:GEL524328 GOH524309:GOH524328 GYD524309:GYD524328 HHZ524309:HHZ524328 HRV524309:HRV524328 IBR524309:IBR524328 ILN524309:ILN524328 IVJ524309:IVJ524328 JFF524309:JFF524328 JPB524309:JPB524328 JYX524309:JYX524328 KIT524309:KIT524328 KSP524309:KSP524328 LCL524309:LCL524328 LMH524309:LMH524328 LWD524309:LWD524328 MFZ524309:MFZ524328 MPV524309:MPV524328 MZR524309:MZR524328 NJN524309:NJN524328 NTJ524309:NTJ524328 ODF524309:ODF524328 ONB524309:ONB524328 OWX524309:OWX524328 PGT524309:PGT524328 PQP524309:PQP524328 QAL524309:QAL524328 QKH524309:QKH524328 QUD524309:QUD524328 RDZ524309:RDZ524328 RNV524309:RNV524328 RXR524309:RXR524328 SHN524309:SHN524328 SRJ524309:SRJ524328 TBF524309:TBF524328 TLB524309:TLB524328 TUX524309:TUX524328 UET524309:UET524328 UOP524309:UOP524328 UYL524309:UYL524328 VIH524309:VIH524328 VSD524309:VSD524328 WBZ524309:WBZ524328 WLV524309:WLV524328 WVR524309:WVR524328 J589845:J589864 JF589845:JF589864 TB589845:TB589864 ACX589845:ACX589864 AMT589845:AMT589864 AWP589845:AWP589864 BGL589845:BGL589864 BQH589845:BQH589864 CAD589845:CAD589864 CJZ589845:CJZ589864 CTV589845:CTV589864 DDR589845:DDR589864 DNN589845:DNN589864 DXJ589845:DXJ589864 EHF589845:EHF589864 ERB589845:ERB589864 FAX589845:FAX589864 FKT589845:FKT589864 FUP589845:FUP589864 GEL589845:GEL589864 GOH589845:GOH589864 GYD589845:GYD589864 HHZ589845:HHZ589864 HRV589845:HRV589864 IBR589845:IBR589864 ILN589845:ILN589864 IVJ589845:IVJ589864 JFF589845:JFF589864 JPB589845:JPB589864 JYX589845:JYX589864 KIT589845:KIT589864 KSP589845:KSP589864 LCL589845:LCL589864 LMH589845:LMH589864 LWD589845:LWD589864 MFZ589845:MFZ589864 MPV589845:MPV589864 MZR589845:MZR589864 NJN589845:NJN589864 NTJ589845:NTJ589864 ODF589845:ODF589864 ONB589845:ONB589864 OWX589845:OWX589864 PGT589845:PGT589864 PQP589845:PQP589864 QAL589845:QAL589864 QKH589845:QKH589864 QUD589845:QUD589864 RDZ589845:RDZ589864 RNV589845:RNV589864 RXR589845:RXR589864 SHN589845:SHN589864 SRJ589845:SRJ589864 TBF589845:TBF589864 TLB589845:TLB589864 TUX589845:TUX589864 UET589845:UET589864 UOP589845:UOP589864 UYL589845:UYL589864 VIH589845:VIH589864 VSD589845:VSD589864 WBZ589845:WBZ589864 WLV589845:WLV589864 WVR589845:WVR589864 J655381:J655400 JF655381:JF655400 TB655381:TB655400 ACX655381:ACX655400 AMT655381:AMT655400 AWP655381:AWP655400 BGL655381:BGL655400 BQH655381:BQH655400 CAD655381:CAD655400 CJZ655381:CJZ655400 CTV655381:CTV655400 DDR655381:DDR655400 DNN655381:DNN655400 DXJ655381:DXJ655400 EHF655381:EHF655400 ERB655381:ERB655400 FAX655381:FAX655400 FKT655381:FKT655400 FUP655381:FUP655400 GEL655381:GEL655400 GOH655381:GOH655400 GYD655381:GYD655400 HHZ655381:HHZ655400 HRV655381:HRV655400 IBR655381:IBR655400 ILN655381:ILN655400 IVJ655381:IVJ655400 JFF655381:JFF655400 JPB655381:JPB655400 JYX655381:JYX655400 KIT655381:KIT655400 KSP655381:KSP655400 LCL655381:LCL655400 LMH655381:LMH655400 LWD655381:LWD655400 MFZ655381:MFZ655400 MPV655381:MPV655400 MZR655381:MZR655400 NJN655381:NJN655400 NTJ655381:NTJ655400 ODF655381:ODF655400 ONB655381:ONB655400 OWX655381:OWX655400 PGT655381:PGT655400 PQP655381:PQP655400 QAL655381:QAL655400 QKH655381:QKH655400 QUD655381:QUD655400 RDZ655381:RDZ655400 RNV655381:RNV655400 RXR655381:RXR655400 SHN655381:SHN655400 SRJ655381:SRJ655400 TBF655381:TBF655400 TLB655381:TLB655400 TUX655381:TUX655400 UET655381:UET655400 UOP655381:UOP655400 UYL655381:UYL655400 VIH655381:VIH655400 VSD655381:VSD655400 WBZ655381:WBZ655400 WLV655381:WLV655400 WVR655381:WVR655400 J720917:J720936 JF720917:JF720936 TB720917:TB720936 ACX720917:ACX720936 AMT720917:AMT720936 AWP720917:AWP720936 BGL720917:BGL720936 BQH720917:BQH720936 CAD720917:CAD720936 CJZ720917:CJZ720936 CTV720917:CTV720936 DDR720917:DDR720936 DNN720917:DNN720936 DXJ720917:DXJ720936 EHF720917:EHF720936 ERB720917:ERB720936 FAX720917:FAX720936 FKT720917:FKT720936 FUP720917:FUP720936 GEL720917:GEL720936 GOH720917:GOH720936 GYD720917:GYD720936 HHZ720917:HHZ720936 HRV720917:HRV720936 IBR720917:IBR720936 ILN720917:ILN720936 IVJ720917:IVJ720936 JFF720917:JFF720936 JPB720917:JPB720936 JYX720917:JYX720936 KIT720917:KIT720936 KSP720917:KSP720936 LCL720917:LCL720936 LMH720917:LMH720936 LWD720917:LWD720936 MFZ720917:MFZ720936 MPV720917:MPV720936 MZR720917:MZR720936 NJN720917:NJN720936 NTJ720917:NTJ720936 ODF720917:ODF720936 ONB720917:ONB720936 OWX720917:OWX720936 PGT720917:PGT720936 PQP720917:PQP720936 QAL720917:QAL720936 QKH720917:QKH720936 QUD720917:QUD720936 RDZ720917:RDZ720936 RNV720917:RNV720936 RXR720917:RXR720936 SHN720917:SHN720936 SRJ720917:SRJ720936 TBF720917:TBF720936 TLB720917:TLB720936 TUX720917:TUX720936 UET720917:UET720936 UOP720917:UOP720936 UYL720917:UYL720936 VIH720917:VIH720936 VSD720917:VSD720936 WBZ720917:WBZ720936 WLV720917:WLV720936 WVR720917:WVR720936 J786453:J786472 JF786453:JF786472 TB786453:TB786472 ACX786453:ACX786472 AMT786453:AMT786472 AWP786453:AWP786472 BGL786453:BGL786472 BQH786453:BQH786472 CAD786453:CAD786472 CJZ786453:CJZ786472 CTV786453:CTV786472 DDR786453:DDR786472 DNN786453:DNN786472 DXJ786453:DXJ786472 EHF786453:EHF786472 ERB786453:ERB786472 FAX786453:FAX786472 FKT786453:FKT786472 FUP786453:FUP786472 GEL786453:GEL786472 GOH786453:GOH786472 GYD786453:GYD786472 HHZ786453:HHZ786472 HRV786453:HRV786472 IBR786453:IBR786472 ILN786453:ILN786472 IVJ786453:IVJ786472 JFF786453:JFF786472 JPB786453:JPB786472 JYX786453:JYX786472 KIT786453:KIT786472 KSP786453:KSP786472 LCL786453:LCL786472 LMH786453:LMH786472 LWD786453:LWD786472 MFZ786453:MFZ786472 MPV786453:MPV786472 MZR786453:MZR786472 NJN786453:NJN786472 NTJ786453:NTJ786472 ODF786453:ODF786472 ONB786453:ONB786472 OWX786453:OWX786472 PGT786453:PGT786472 PQP786453:PQP786472 QAL786453:QAL786472 QKH786453:QKH786472 QUD786453:QUD786472 RDZ786453:RDZ786472 RNV786453:RNV786472 RXR786453:RXR786472 SHN786453:SHN786472 SRJ786453:SRJ786472 TBF786453:TBF786472 TLB786453:TLB786472 TUX786453:TUX786472 UET786453:UET786472 UOP786453:UOP786472 UYL786453:UYL786472 VIH786453:VIH786472 VSD786453:VSD786472 WBZ786453:WBZ786472 WLV786453:WLV786472 WVR786453:WVR786472 J851989:J852008 JF851989:JF852008 TB851989:TB852008 ACX851989:ACX852008 AMT851989:AMT852008 AWP851989:AWP852008 BGL851989:BGL852008 BQH851989:BQH852008 CAD851989:CAD852008 CJZ851989:CJZ852008 CTV851989:CTV852008 DDR851989:DDR852008 DNN851989:DNN852008 DXJ851989:DXJ852008 EHF851989:EHF852008 ERB851989:ERB852008 FAX851989:FAX852008 FKT851989:FKT852008 FUP851989:FUP852008 GEL851989:GEL852008 GOH851989:GOH852008 GYD851989:GYD852008 HHZ851989:HHZ852008 HRV851989:HRV852008 IBR851989:IBR852008 ILN851989:ILN852008 IVJ851989:IVJ852008 JFF851989:JFF852008 JPB851989:JPB852008 JYX851989:JYX852008 KIT851989:KIT852008 KSP851989:KSP852008 LCL851989:LCL852008 LMH851989:LMH852008 LWD851989:LWD852008 MFZ851989:MFZ852008 MPV851989:MPV852008 MZR851989:MZR852008 NJN851989:NJN852008 NTJ851989:NTJ852008 ODF851989:ODF852008 ONB851989:ONB852008 OWX851989:OWX852008 PGT851989:PGT852008 PQP851989:PQP852008 QAL851989:QAL852008 QKH851989:QKH852008 QUD851989:QUD852008 RDZ851989:RDZ852008 RNV851989:RNV852008 RXR851989:RXR852008 SHN851989:SHN852008 SRJ851989:SRJ852008 TBF851989:TBF852008 TLB851989:TLB852008 TUX851989:TUX852008 UET851989:UET852008 UOP851989:UOP852008 UYL851989:UYL852008 VIH851989:VIH852008 VSD851989:VSD852008 WBZ851989:WBZ852008 WLV851989:WLV852008 WVR851989:WVR852008 J917525:J917544 JF917525:JF917544 TB917525:TB917544 ACX917525:ACX917544 AMT917525:AMT917544 AWP917525:AWP917544 BGL917525:BGL917544 BQH917525:BQH917544 CAD917525:CAD917544 CJZ917525:CJZ917544 CTV917525:CTV917544 DDR917525:DDR917544 DNN917525:DNN917544 DXJ917525:DXJ917544 EHF917525:EHF917544 ERB917525:ERB917544 FAX917525:FAX917544 FKT917525:FKT917544 FUP917525:FUP917544 GEL917525:GEL917544 GOH917525:GOH917544 GYD917525:GYD917544 HHZ917525:HHZ917544 HRV917525:HRV917544 IBR917525:IBR917544 ILN917525:ILN917544 IVJ917525:IVJ917544 JFF917525:JFF917544 JPB917525:JPB917544 JYX917525:JYX917544 KIT917525:KIT917544 KSP917525:KSP917544 LCL917525:LCL917544 LMH917525:LMH917544 LWD917525:LWD917544 MFZ917525:MFZ917544 MPV917525:MPV917544 MZR917525:MZR917544 NJN917525:NJN917544 NTJ917525:NTJ917544 ODF917525:ODF917544 ONB917525:ONB917544 OWX917525:OWX917544 PGT917525:PGT917544 PQP917525:PQP917544 QAL917525:QAL917544 QKH917525:QKH917544 QUD917525:QUD917544 RDZ917525:RDZ917544 RNV917525:RNV917544 RXR917525:RXR917544 SHN917525:SHN917544 SRJ917525:SRJ917544 TBF917525:TBF917544 TLB917525:TLB917544 TUX917525:TUX917544 UET917525:UET917544 UOP917525:UOP917544 UYL917525:UYL917544 VIH917525:VIH917544 VSD917525:VSD917544 WBZ917525:WBZ917544 WLV917525:WLV917544 WVR917525:WVR917544 J983061:J983080 JF983061:JF983080 TB983061:TB983080 ACX983061:ACX983080 AMT983061:AMT983080 AWP983061:AWP983080 BGL983061:BGL983080 BQH983061:BQH983080 CAD983061:CAD983080 CJZ983061:CJZ983080 CTV983061:CTV983080 DDR983061:DDR983080 DNN983061:DNN983080 DXJ983061:DXJ983080 EHF983061:EHF983080 ERB983061:ERB983080 FAX983061:FAX983080 FKT983061:FKT983080 FUP983061:FUP983080 GEL983061:GEL983080 GOH983061:GOH983080 GYD983061:GYD983080 HHZ983061:HHZ983080 HRV983061:HRV983080 IBR983061:IBR983080 ILN983061:ILN983080 IVJ983061:IVJ983080 JFF983061:JFF983080 JPB983061:JPB983080 JYX983061:JYX983080 KIT983061:KIT983080 KSP983061:KSP983080 LCL983061:LCL983080 LMH983061:LMH983080 LWD983061:LWD983080 MFZ983061:MFZ983080 MPV983061:MPV983080 MZR983061:MZR983080 NJN983061:NJN983080 NTJ983061:NTJ983080 ODF983061:ODF983080 ONB983061:ONB983080 OWX983061:OWX983080 PGT983061:PGT983080 PQP983061:PQP983080 QAL983061:QAL983080 QKH983061:QKH983080 QUD983061:QUD983080 RDZ983061:RDZ983080 RNV983061:RNV983080 RXR983061:RXR983080 SHN983061:SHN983080 SRJ983061:SRJ983080 TBF983061:TBF983080 TLB983061:TLB983080 TUX983061:TUX983080 UET983061:UET983080 UOP983061:UOP983080 UYL983061:UYL983080 VIH983061:VIH983080 VSD983061:VSD983080 WBZ983061:WBZ983080 WLV983061:WLV983080 WVR983061:WVR983080" xr:uid="{360D164D-4888-4E94-AA74-7FED174B6D89}">
      <formula1>0</formula1>
      <formula2>100</formula2>
    </dataValidation>
    <dataValidation type="whole" operator="greaterThanOrEqual" allowBlank="1" showErrorMessage="1" sqref="L32 L34 L36" xr:uid="{3FA6FA14-86DC-4246-A6A4-5ECE5407C0C5}">
      <formula1>0</formula1>
    </dataValidation>
    <dataValidation type="date" allowBlank="1" showInputMessage="1" showErrorMessage="1" errorTitle="COVER SHEET" error="Insert date in the form dd/mm/yy_x000a_" prompt="dd/mm/yyyy" sqref="J95 J72 J80" xr:uid="{6A4E0AD0-CA05-41D4-A6F5-A65F4DA368C8}">
      <formula1>36892</formula1>
      <formula2>72686</formula2>
    </dataValidation>
    <dataValidation type="list" allowBlank="1" showInputMessage="1" showErrorMessage="1" sqref="J75" xr:uid="{E1A85109-804C-4CAD-A87C-C293C9A5C938}">
      <formula1>"Director, Authorised Signatory"</formula1>
    </dataValidation>
    <dataValidation type="list" allowBlank="1" showInputMessage="1" showErrorMessage="1" sqref="J83" xr:uid="{7851E1CE-4801-4A13-AC73-147976D9E45C}">
      <formula1>"Non-Executive Director, Compliance Officer, Internal Auditor"</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2" id="{23B7E0CF-A004-4595-84AE-5EDB1F9D7C4C}">
            <x14:iconSet iconSet="3Symbols" showValue="0" custom="1">
              <x14:cfvo type="percent">
                <xm:f>0</xm:f>
              </x14:cfvo>
              <x14:cfvo type="num">
                <xm:f>0.9</xm:f>
              </x14:cfvo>
              <x14:cfvo type="num">
                <xm:f>1</xm:f>
              </x14:cfvo>
              <x14:cfIcon iconSet="3Symbols" iconId="0"/>
              <x14:cfIcon iconSet="3Symbols2" iconId="1"/>
              <x14:cfIcon iconSet="3Symbols" iconId="2"/>
            </x14:iconSet>
          </x14:cfRule>
          <xm:sqref>E4</xm:sqref>
        </x14:conditionalFormatting>
        <x14:conditionalFormatting xmlns:xm="http://schemas.microsoft.com/office/excel/2006/main">
          <x14:cfRule type="iconSet" priority="3" id="{459E1B6B-8A19-461A-9141-AFE8A001C251}">
            <x14:iconSet iconSet="3Symbols" showValue="0" custom="1">
              <x14:cfvo type="percent">
                <xm:f>0</xm:f>
              </x14:cfvo>
              <x14:cfvo type="num">
                <xm:f>0.9</xm:f>
              </x14:cfvo>
              <x14:cfvo type="num">
                <xm:f>1</xm:f>
              </x14:cfvo>
              <x14:cfIcon iconSet="3Symbols" iconId="0"/>
              <x14:cfIcon iconSet="3Symbols2" iconId="1"/>
              <x14:cfIcon iconSet="3Symbols" iconId="2"/>
            </x14:iconSet>
          </x14:cfRule>
          <xm:sqref>E39</xm:sqref>
        </x14:conditionalFormatting>
        <x14:conditionalFormatting xmlns:xm="http://schemas.microsoft.com/office/excel/2006/main">
          <x14:cfRule type="iconSet" priority="10" id="{D03BC597-9100-4194-83B0-5F07A982A0B1}">
            <x14:iconSet iconSet="3Symbols" showValue="0" custom="1">
              <x14:cfvo type="percent">
                <xm:f>0</xm:f>
              </x14:cfvo>
              <x14:cfvo type="num">
                <xm:f>0.9</xm:f>
              </x14:cfvo>
              <x14:cfvo type="num">
                <xm:f>1</xm:f>
              </x14:cfvo>
              <x14:cfIcon iconSet="3Symbols" iconId="0"/>
              <x14:cfIcon iconSet="3Symbols2" iconId="1"/>
              <x14:cfIcon iconSet="3Symbols" iconId="2"/>
            </x14:iconSet>
          </x14:cfRule>
          <xm:sqref>E88</xm:sqref>
        </x14:conditionalFormatting>
        <x14:conditionalFormatting xmlns:xm="http://schemas.microsoft.com/office/excel/2006/main">
          <x14:cfRule type="iconSet" priority="9" id="{86A536AD-EE0B-43AD-9EB8-91E05C4B6046}">
            <x14:iconSet iconSet="3Symbols" showValue="0" custom="1">
              <x14:cfvo type="percent">
                <xm:f>0</xm:f>
              </x14:cfvo>
              <x14:cfvo type="num">
                <xm:f>0.9</xm:f>
              </x14:cfvo>
              <x14:cfvo type="num">
                <xm:f>1</xm:f>
              </x14:cfvo>
              <x14:cfIcon iconSet="3Symbols" iconId="0"/>
              <x14:cfIcon iconSet="3Symbols2" iconId="1"/>
              <x14:cfIcon iconSet="3Symbols" iconId="2"/>
            </x14:iconSet>
          </x14:cfRule>
          <xm:sqref>H75</xm:sqref>
        </x14:conditionalFormatting>
        <x14:conditionalFormatting xmlns:xm="http://schemas.microsoft.com/office/excel/2006/main">
          <x14:cfRule type="iconSet" priority="6" id="{D193801B-2129-4A08-B716-C064BDD5FFB6}">
            <x14:iconSet iconSet="3Symbols" showValue="0" custom="1">
              <x14:cfvo type="percent">
                <xm:f>0</xm:f>
              </x14:cfvo>
              <x14:cfvo type="num">
                <xm:f>0.9</xm:f>
              </x14:cfvo>
              <x14:cfvo type="num">
                <xm:f>1</xm:f>
              </x14:cfvo>
              <x14:cfIcon iconSet="3Symbols" iconId="0"/>
              <x14:cfIcon iconSet="3Symbols2" iconId="1"/>
              <x14:cfIcon iconSet="3Symbols" iconId="2"/>
            </x14:iconSet>
          </x14:cfRule>
          <xm:sqref>H83</xm:sqref>
        </x14:conditionalFormatting>
        <x14:conditionalFormatting xmlns:xm="http://schemas.microsoft.com/office/excel/2006/main">
          <x14:cfRule type="iconSet" priority="15" id="{B0144DD7-6E0A-40CF-8A0E-627220F74279}">
            <x14:iconSet iconSet="3Symbols" showValue="0" custom="1">
              <x14:cfvo type="percent">
                <xm:f>0</xm:f>
              </x14:cfvo>
              <x14:cfvo type="num">
                <xm:f>0.9</xm:f>
              </x14:cfvo>
              <x14:cfvo type="num">
                <xm:f>1</xm:f>
              </x14:cfvo>
              <x14:cfIcon iconSet="3Symbols" iconId="0"/>
              <x14:cfIcon iconSet="3Symbols2" iconId="1"/>
              <x14:cfIcon iconSet="3Symbols" iconId="2"/>
            </x14:iconSet>
          </x14:cfRule>
          <xm:sqref>H98</xm:sqref>
        </x14:conditionalFormatting>
        <x14:conditionalFormatting xmlns:xm="http://schemas.microsoft.com/office/excel/2006/main">
          <x14:cfRule type="iconSet" priority="8" id="{FD5E35BE-F25A-4841-9556-A78ABACC6660}">
            <x14:iconSet iconSet="3Symbols" showValue="0" custom="1">
              <x14:cfvo type="percent">
                <xm:f>0</xm:f>
              </x14:cfvo>
              <x14:cfvo type="num">
                <xm:f>0.9</xm:f>
              </x14:cfvo>
              <x14:cfvo type="num">
                <xm:f>1</xm:f>
              </x14:cfvo>
              <x14:cfIcon iconSet="3Symbols" iconId="0"/>
              <x14:cfIcon iconSet="3Symbols2" iconId="1"/>
              <x14:cfIcon iconSet="3Symbols" iconId="2"/>
            </x14:iconSet>
          </x14:cfRule>
          <xm:sqref>K72</xm:sqref>
        </x14:conditionalFormatting>
        <x14:conditionalFormatting xmlns:xm="http://schemas.microsoft.com/office/excel/2006/main">
          <x14:cfRule type="iconSet" priority="7" id="{A8DFC345-A1D6-4718-8AD7-8F4DFD6D2ED1}">
            <x14:iconSet iconSet="3Symbols" showValue="0" custom="1">
              <x14:cfvo type="percent">
                <xm:f>0</xm:f>
              </x14:cfvo>
              <x14:cfvo type="num">
                <xm:f>0.9</xm:f>
              </x14:cfvo>
              <x14:cfvo type="num">
                <xm:f>1</xm:f>
              </x14:cfvo>
              <x14:cfIcon iconSet="3Symbols" iconId="0"/>
              <x14:cfIcon iconSet="3Symbols2" iconId="1"/>
              <x14:cfIcon iconSet="3Symbols" iconId="2"/>
            </x14:iconSet>
          </x14:cfRule>
          <xm:sqref>K75</xm:sqref>
        </x14:conditionalFormatting>
        <x14:conditionalFormatting xmlns:xm="http://schemas.microsoft.com/office/excel/2006/main">
          <x14:cfRule type="iconSet" priority="5" id="{B799BE48-45A0-44A7-A9A4-1FD00651BE68}">
            <x14:iconSet iconSet="3Symbols" showValue="0" custom="1">
              <x14:cfvo type="percent">
                <xm:f>0</xm:f>
              </x14:cfvo>
              <x14:cfvo type="num">
                <xm:f>0.9</xm:f>
              </x14:cfvo>
              <x14:cfvo type="num">
                <xm:f>1</xm:f>
              </x14:cfvo>
              <x14:cfIcon iconSet="3Symbols" iconId="0"/>
              <x14:cfIcon iconSet="3Symbols2" iconId="1"/>
              <x14:cfIcon iconSet="3Symbols" iconId="2"/>
            </x14:iconSet>
          </x14:cfRule>
          <xm:sqref>K80</xm:sqref>
        </x14:conditionalFormatting>
        <x14:conditionalFormatting xmlns:xm="http://schemas.microsoft.com/office/excel/2006/main">
          <x14:cfRule type="iconSet" priority="4" id="{E311BD5F-B638-47A5-87B3-86C593D34C1B}">
            <x14:iconSet iconSet="3Symbols" showValue="0" custom="1">
              <x14:cfvo type="percent">
                <xm:f>0</xm:f>
              </x14:cfvo>
              <x14:cfvo type="num">
                <xm:f>0.9</xm:f>
              </x14:cfvo>
              <x14:cfvo type="num">
                <xm:f>1</xm:f>
              </x14:cfvo>
              <x14:cfIcon iconSet="3Symbols" iconId="0"/>
              <x14:cfIcon iconSet="3Symbols2" iconId="1"/>
              <x14:cfIcon iconSet="3Symbols" iconId="2"/>
            </x14:iconSet>
          </x14:cfRule>
          <xm:sqref>K83</xm:sqref>
        </x14:conditionalFormatting>
        <x14:conditionalFormatting xmlns:xm="http://schemas.microsoft.com/office/excel/2006/main">
          <x14:cfRule type="iconSet" priority="13" id="{6C3A2E0E-3F37-49D4-BDE2-78203F39C436}">
            <x14:iconSet iconSet="3Symbols" showValue="0" custom="1">
              <x14:cfvo type="percent">
                <xm:f>0</xm:f>
              </x14:cfvo>
              <x14:cfvo type="num">
                <xm:f>0.9</xm:f>
              </x14:cfvo>
              <x14:cfvo type="num">
                <xm:f>1</xm:f>
              </x14:cfvo>
              <x14:cfIcon iconSet="3Symbols" iconId="0"/>
              <x14:cfIcon iconSet="3Symbols2" iconId="1"/>
              <x14:cfIcon iconSet="3Symbols" iconId="2"/>
            </x14:iconSet>
          </x14:cfRule>
          <xm:sqref>K95</xm:sqref>
        </x14:conditionalFormatting>
        <x14:conditionalFormatting xmlns:xm="http://schemas.microsoft.com/office/excel/2006/main">
          <x14:cfRule type="iconSet" priority="11" id="{AB3E000F-E7F2-4BB0-A9CD-6564ACE644D8}">
            <x14:iconSet iconSet="3Symbols" showValue="0" custom="1">
              <x14:cfvo type="percent">
                <xm:f>0</xm:f>
              </x14:cfvo>
              <x14:cfvo type="num">
                <xm:f>0.9</xm:f>
              </x14:cfvo>
              <x14:cfvo type="num">
                <xm:f>1</xm:f>
              </x14:cfvo>
              <x14:cfIcon iconSet="3Symbols" iconId="0"/>
              <x14:cfIcon iconSet="3Symbols2" iconId="1"/>
              <x14:cfIcon iconSet="3Symbols" iconId="2"/>
            </x14:iconSet>
          </x14:cfRule>
          <xm:sqref>K98</xm:sqref>
        </x14:conditionalFormatting>
        <x14:conditionalFormatting xmlns:xm="http://schemas.microsoft.com/office/excel/2006/main">
          <x14:cfRule type="iconSet" priority="12" id="{D935D4A3-1309-44B1-A4F0-E195582D975A}">
            <x14:iconSet iconSet="3Symbols" showValue="0" custom="1">
              <x14:cfvo type="percent">
                <xm:f>0</xm:f>
              </x14:cfvo>
              <x14:cfvo type="num">
                <xm:f>0.9</xm:f>
              </x14:cfvo>
              <x14:cfvo type="num">
                <xm:f>1</xm:f>
              </x14:cfvo>
              <x14:cfIcon iconSet="3Symbols" iconId="0"/>
              <x14:cfIcon iconSet="3Symbols2" iconId="1"/>
              <x14:cfIcon iconSet="3Symbols" iconId="2"/>
            </x14:iconSet>
          </x14:cfRule>
          <xm:sqref>M20</xm:sqref>
        </x14:conditionalFormatting>
        <x14:conditionalFormatting xmlns:xm="http://schemas.microsoft.com/office/excel/2006/main">
          <x14:cfRule type="iconSet" priority="1" id="{CFE2C95D-9D99-47EE-B50B-6A7B48D71D3B}">
            <x14:iconSet iconSet="3Symbols" showValue="0" custom="1">
              <x14:cfvo type="percent">
                <xm:f>0</xm:f>
              </x14:cfvo>
              <x14:cfvo type="num">
                <xm:f>0.9</xm:f>
              </x14:cfvo>
              <x14:cfvo type="num">
                <xm:f>1</xm:f>
              </x14:cfvo>
              <x14:cfIcon iconSet="3Symbols" iconId="0"/>
              <x14:cfIcon iconSet="3Symbols2" iconId="1"/>
              <x14:cfIcon iconSet="3Symbols" iconId="2"/>
            </x14:iconSet>
          </x14:cfRule>
          <xm:sqref>M49</xm:sqref>
        </x14:conditionalFormatting>
        <x14:conditionalFormatting xmlns:xm="http://schemas.microsoft.com/office/excel/2006/main">
          <x14:cfRule type="iconSet" priority="55" id="{48741034-6488-43F2-8252-2C3C6C092B14}">
            <x14:iconSet iconSet="3Symbols" showValue="0" custom="1">
              <x14:cfvo type="percent">
                <xm:f>0</xm:f>
              </x14:cfvo>
              <x14:cfvo type="num">
                <xm:f>0.9</xm:f>
              </x14:cfvo>
              <x14:cfvo type="num">
                <xm:f>1</xm:f>
              </x14:cfvo>
              <x14:cfIcon iconSet="3Symbols" iconId="0"/>
              <x14:cfIcon iconSet="3Symbols2" iconId="1"/>
              <x14:cfIcon iconSet="3Symbols" iconId="2"/>
            </x14:iconSet>
          </x14:cfRule>
          <xm:sqref>M50:M51 M8:M19 M24:M48</xm:sqref>
        </x14:conditionalFormatting>
        <x14:conditionalFormatting xmlns:xm="http://schemas.microsoft.com/office/excel/2006/main">
          <x14:cfRule type="iconSet" priority="16" id="{C88BCB0E-837E-45FF-BA43-20E82974F3A9}">
            <x14:iconSet iconSet="3Symbols" showValue="0" custom="1">
              <x14:cfvo type="percent">
                <xm:f>0</xm:f>
              </x14:cfvo>
              <x14:cfvo type="num">
                <xm:f>0.9</xm:f>
              </x14:cfvo>
              <x14:cfvo type="num">
                <xm:f>1</xm:f>
              </x14:cfvo>
              <x14:cfIcon iconSet="3Symbols" iconId="0"/>
              <x14:cfIcon iconSet="3Symbols2" iconId="1"/>
              <x14:cfIcon iconSet="3Symbols" iconId="2"/>
            </x14:iconSet>
          </x14:cfRule>
          <xm:sqref>M65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B138A-ACED-4915-9770-92C2F8B98226}">
  <sheetPr>
    <tabColor rgb="FFEDD9C4"/>
  </sheetPr>
  <dimension ref="A1:O182"/>
  <sheetViews>
    <sheetView topLeftCell="A30" zoomScale="70" zoomScaleNormal="70" workbookViewId="0">
      <selection activeCell="G32" sqref="G32"/>
    </sheetView>
  </sheetViews>
  <sheetFormatPr defaultColWidth="0" defaultRowHeight="15" customHeight="1" zeroHeight="1"/>
  <cols>
    <col min="1" max="1" width="16.54296875" style="267" customWidth="1"/>
    <col min="2" max="2" width="20" style="267" hidden="1" customWidth="1"/>
    <col min="3" max="3" width="20" style="267" customWidth="1"/>
    <col min="4" max="4" width="79.26953125" style="267" customWidth="1"/>
    <col min="5" max="5" width="38.7265625" style="267" customWidth="1"/>
    <col min="6" max="6" width="23.7265625" style="267" customWidth="1"/>
    <col min="7" max="7" width="23.81640625" style="267" customWidth="1"/>
    <col min="8" max="8" width="18.81640625" style="267" customWidth="1"/>
    <col min="9" max="9" width="21.81640625" style="267" customWidth="1"/>
    <col min="10" max="10" width="20.1796875" style="267" customWidth="1"/>
    <col min="11" max="15" width="8.81640625" style="267" hidden="1" customWidth="1"/>
    <col min="16" max="16384" width="0" style="267" hidden="1"/>
  </cols>
  <sheetData>
    <row r="1" spans="1:10" ht="48" customHeight="1" thickBot="1">
      <c r="A1" s="479" t="s">
        <v>67</v>
      </c>
      <c r="B1" s="480"/>
      <c r="C1" s="480"/>
      <c r="D1" s="480"/>
      <c r="E1" s="480"/>
      <c r="F1" s="480"/>
      <c r="G1" s="480"/>
      <c r="H1" s="480"/>
      <c r="I1" s="480"/>
      <c r="J1" s="481"/>
    </row>
    <row r="2" spans="1:10" ht="24" customHeight="1">
      <c r="A2" s="268"/>
      <c r="B2" s="269"/>
      <c r="C2" s="269"/>
      <c r="D2" s="269"/>
      <c r="E2" s="269"/>
      <c r="F2" s="269"/>
      <c r="G2" s="269"/>
      <c r="H2" s="269"/>
      <c r="I2" s="270"/>
      <c r="J2" s="271"/>
    </row>
    <row r="3" spans="1:10" ht="21">
      <c r="A3" s="272"/>
      <c r="B3" s="270"/>
      <c r="C3" s="270"/>
      <c r="D3" s="275" t="s">
        <v>68</v>
      </c>
      <c r="E3" s="270"/>
      <c r="F3" s="270"/>
      <c r="G3" s="270"/>
      <c r="H3" s="270"/>
      <c r="I3" s="270"/>
      <c r="J3" s="271"/>
    </row>
    <row r="4" spans="1:10" ht="21">
      <c r="A4" s="273"/>
      <c r="B4" s="274"/>
      <c r="C4" s="274"/>
      <c r="D4" s="276" t="s">
        <v>69</v>
      </c>
      <c r="E4" s="270"/>
      <c r="F4" s="270"/>
      <c r="G4" s="270"/>
      <c r="H4" s="270"/>
      <c r="I4" s="270"/>
      <c r="J4" s="271"/>
    </row>
    <row r="5" spans="1:10" ht="18.5">
      <c r="A5" s="272"/>
      <c r="B5" s="274"/>
      <c r="D5" s="270"/>
      <c r="E5" s="278" t="s">
        <v>3</v>
      </c>
      <c r="F5" s="278" t="s">
        <v>5</v>
      </c>
      <c r="G5" s="279" t="s">
        <v>7</v>
      </c>
      <c r="H5" s="280" t="s">
        <v>70</v>
      </c>
      <c r="I5" s="280" t="s">
        <v>71</v>
      </c>
      <c r="J5" s="281" t="s">
        <v>72</v>
      </c>
    </row>
    <row r="6" spans="1:10" ht="108.65" customHeight="1">
      <c r="A6" s="282" t="s">
        <v>527</v>
      </c>
      <c r="B6" s="277"/>
      <c r="C6" s="277"/>
      <c r="D6" s="270"/>
      <c r="E6" s="282" t="s">
        <v>73</v>
      </c>
      <c r="F6" s="282" t="s">
        <v>74</v>
      </c>
      <c r="G6" s="282" t="s">
        <v>494</v>
      </c>
      <c r="H6" s="283"/>
      <c r="I6" s="284"/>
      <c r="J6" s="285"/>
    </row>
    <row r="7" spans="1:10" ht="50.25" customHeight="1">
      <c r="A7" s="286" t="s">
        <v>3</v>
      </c>
      <c r="B7" s="412" t="s">
        <v>75</v>
      </c>
      <c r="C7" s="489" t="s">
        <v>75</v>
      </c>
      <c r="D7" s="287" t="s">
        <v>75</v>
      </c>
      <c r="E7" s="288"/>
      <c r="F7" s="118">
        <f>$F$8+$F$9</f>
        <v>0</v>
      </c>
      <c r="G7" s="252">
        <f>$G$8+$G$9</f>
        <v>0</v>
      </c>
      <c r="H7" s="289"/>
      <c r="I7" s="284"/>
      <c r="J7" s="290"/>
    </row>
    <row r="8" spans="1:10" ht="30" customHeight="1">
      <c r="A8" s="286" t="s">
        <v>432</v>
      </c>
      <c r="B8" s="412" t="s">
        <v>75</v>
      </c>
      <c r="C8" s="489"/>
      <c r="D8" s="291" t="s">
        <v>76</v>
      </c>
      <c r="E8" s="288"/>
      <c r="F8" s="403"/>
      <c r="G8" s="404"/>
      <c r="H8" s="265"/>
      <c r="I8" s="363" t="str">
        <f>IF(ISBLANK(F8), "Please fill in", "OK")</f>
        <v>Please fill in</v>
      </c>
      <c r="J8" s="260" t="str">
        <f>IF(ISBLANK(G8), "Please fill in", "OK")</f>
        <v>Please fill in</v>
      </c>
    </row>
    <row r="9" spans="1:10" ht="55.5" customHeight="1">
      <c r="A9" s="286" t="s">
        <v>433</v>
      </c>
      <c r="B9" s="412" t="s">
        <v>75</v>
      </c>
      <c r="C9" s="489"/>
      <c r="D9" s="385" t="s">
        <v>524</v>
      </c>
      <c r="E9" s="288"/>
      <c r="F9" s="403"/>
      <c r="G9" s="404"/>
      <c r="H9" s="265"/>
      <c r="I9" s="259" t="str">
        <f t="shared" ref="I9:J57" si="0">IF(ISBLANK(F9), "Please fill in", "OK")</f>
        <v>Please fill in</v>
      </c>
      <c r="J9" s="260" t="str">
        <f t="shared" si="0"/>
        <v>Please fill in</v>
      </c>
    </row>
    <row r="10" spans="1:10" ht="50.25" customHeight="1">
      <c r="A10" s="286" t="s">
        <v>434</v>
      </c>
      <c r="B10" s="413" t="s">
        <v>77</v>
      </c>
      <c r="C10" s="490" t="s">
        <v>77</v>
      </c>
      <c r="D10" s="294" t="s">
        <v>78</v>
      </c>
      <c r="E10" s="288"/>
      <c r="F10" s="118">
        <f>$F$11+$F$14+$F$37</f>
        <v>0</v>
      </c>
      <c r="G10" s="252">
        <f>$G$11+$G$14+$G$37</f>
        <v>0</v>
      </c>
      <c r="H10" s="265"/>
      <c r="I10" s="259"/>
      <c r="J10" s="260"/>
    </row>
    <row r="11" spans="1:10" ht="30" customHeight="1">
      <c r="A11" s="286" t="s">
        <v>435</v>
      </c>
      <c r="B11" s="413" t="s">
        <v>77</v>
      </c>
      <c r="C11" s="491"/>
      <c r="D11" s="295" t="s">
        <v>79</v>
      </c>
      <c r="E11" s="288"/>
      <c r="F11" s="261">
        <f>$F$12+$F$13</f>
        <v>0</v>
      </c>
      <c r="G11" s="262">
        <f>$G$12+$G$13</f>
        <v>0</v>
      </c>
      <c r="H11" s="265"/>
      <c r="I11" s="259"/>
      <c r="J11" s="259"/>
    </row>
    <row r="12" spans="1:10" ht="30" customHeight="1">
      <c r="A12" s="286" t="s">
        <v>436</v>
      </c>
      <c r="B12" s="413" t="s">
        <v>77</v>
      </c>
      <c r="C12" s="491"/>
      <c r="D12" s="296" t="s">
        <v>431</v>
      </c>
      <c r="E12" s="288"/>
      <c r="F12" s="403"/>
      <c r="G12" s="404"/>
      <c r="H12" s="265"/>
      <c r="I12" s="259" t="str">
        <f>IF(ISBLANK($F$12), "Please fill in", "OK")</f>
        <v>Please fill in</v>
      </c>
      <c r="J12" s="259" t="str">
        <f>IF(ISBLANK($G$12), "Please fill in", "OK")</f>
        <v>Please fill in</v>
      </c>
    </row>
    <row r="13" spans="1:10" ht="30" customHeight="1">
      <c r="A13" s="286" t="s">
        <v>437</v>
      </c>
      <c r="B13" s="413" t="s">
        <v>77</v>
      </c>
      <c r="C13" s="491"/>
      <c r="D13" s="296" t="s">
        <v>430</v>
      </c>
      <c r="E13" s="288"/>
      <c r="F13" s="403"/>
      <c r="G13" s="404"/>
      <c r="H13" s="265"/>
      <c r="I13" s="259" t="str">
        <f>IF(ISBLANK($F$13), "Please fill in", "OK")</f>
        <v>Please fill in</v>
      </c>
      <c r="J13" s="259" t="str">
        <f>IF(ISBLANK($G$13), "Please fill in", "OK")</f>
        <v>Please fill in</v>
      </c>
    </row>
    <row r="14" spans="1:10" ht="30" customHeight="1">
      <c r="A14" s="286" t="s">
        <v>438</v>
      </c>
      <c r="B14" s="413" t="s">
        <v>77</v>
      </c>
      <c r="C14" s="491"/>
      <c r="D14" s="295" t="s">
        <v>80</v>
      </c>
      <c r="E14" s="288"/>
      <c r="F14" s="261">
        <f>$F$15+$F$18+$F$21+$F$24+$F$27</f>
        <v>0</v>
      </c>
      <c r="G14" s="262">
        <f>$G$15+$G$18+$G$21+$G$24+$G$27</f>
        <v>0</v>
      </c>
      <c r="H14" s="265"/>
      <c r="I14" s="259"/>
      <c r="J14" s="260"/>
    </row>
    <row r="15" spans="1:10" ht="30" customHeight="1">
      <c r="A15" s="286" t="s">
        <v>439</v>
      </c>
      <c r="B15" s="413" t="s">
        <v>77</v>
      </c>
      <c r="C15" s="491"/>
      <c r="D15" s="297" t="s">
        <v>81</v>
      </c>
      <c r="E15" s="298"/>
      <c r="F15" s="263">
        <f>$F$16+$F$17</f>
        <v>0</v>
      </c>
      <c r="G15" s="264">
        <f>$G$16+$G$17</f>
        <v>0</v>
      </c>
      <c r="H15" s="265"/>
      <c r="I15" s="259"/>
      <c r="J15" s="260"/>
    </row>
    <row r="16" spans="1:10" ht="30" customHeight="1">
      <c r="A16" s="286" t="s">
        <v>440</v>
      </c>
      <c r="B16" s="413" t="s">
        <v>77</v>
      </c>
      <c r="C16" s="491"/>
      <c r="D16" s="296" t="s">
        <v>431</v>
      </c>
      <c r="E16" s="298"/>
      <c r="F16" s="403"/>
      <c r="G16" s="404"/>
      <c r="H16" s="265"/>
      <c r="I16" s="259" t="str">
        <f>IF(ISBLANK($F$16), "Please fill in", "OK")</f>
        <v>Please fill in</v>
      </c>
      <c r="J16" s="259" t="str">
        <f>IF(ISBLANK($G$16), "Please fill in", "OK")</f>
        <v>Please fill in</v>
      </c>
    </row>
    <row r="17" spans="1:10" ht="30" customHeight="1">
      <c r="A17" s="286" t="s">
        <v>5</v>
      </c>
      <c r="B17" s="413" t="s">
        <v>77</v>
      </c>
      <c r="C17" s="491"/>
      <c r="D17" s="296" t="s">
        <v>430</v>
      </c>
      <c r="E17" s="298"/>
      <c r="F17" s="403"/>
      <c r="G17" s="404"/>
      <c r="H17" s="265"/>
      <c r="I17" s="259" t="str">
        <f>IF(ISBLANK($F$17), "Please fill in", "OK")</f>
        <v>Please fill in</v>
      </c>
      <c r="J17" s="259" t="str">
        <f>IF(ISBLANK($G$17), "Please fill in", "OK")</f>
        <v>Please fill in</v>
      </c>
    </row>
    <row r="18" spans="1:10" ht="30" customHeight="1">
      <c r="A18" s="286" t="s">
        <v>441</v>
      </c>
      <c r="B18" s="413" t="s">
        <v>77</v>
      </c>
      <c r="C18" s="491"/>
      <c r="D18" s="297" t="s">
        <v>82</v>
      </c>
      <c r="E18" s="298"/>
      <c r="F18" s="263">
        <f>$F$19+$F$20</f>
        <v>0</v>
      </c>
      <c r="G18" s="264">
        <f>$G$19+$G$20</f>
        <v>0</v>
      </c>
      <c r="H18" s="265"/>
      <c r="I18" s="259"/>
      <c r="J18" s="260"/>
    </row>
    <row r="19" spans="1:10" ht="30" customHeight="1">
      <c r="A19" s="286" t="s">
        <v>442</v>
      </c>
      <c r="B19" s="413" t="s">
        <v>77</v>
      </c>
      <c r="C19" s="491"/>
      <c r="D19" s="296" t="s">
        <v>431</v>
      </c>
      <c r="E19" s="298"/>
      <c r="F19" s="403"/>
      <c r="G19" s="404"/>
      <c r="H19" s="265"/>
      <c r="I19" s="259" t="str">
        <f>IF(ISBLANK($F$19), "Please fill in", "OK")</f>
        <v>Please fill in</v>
      </c>
      <c r="J19" s="259" t="str">
        <f>IF(ISBLANK($G$19), "Please fill in", "OK")</f>
        <v>Please fill in</v>
      </c>
    </row>
    <row r="20" spans="1:10" ht="30" customHeight="1">
      <c r="A20" s="286" t="s">
        <v>443</v>
      </c>
      <c r="B20" s="413" t="s">
        <v>77</v>
      </c>
      <c r="C20" s="491"/>
      <c r="D20" s="296" t="s">
        <v>430</v>
      </c>
      <c r="E20" s="298"/>
      <c r="F20" s="403"/>
      <c r="G20" s="404"/>
      <c r="H20" s="265"/>
      <c r="I20" s="259" t="str">
        <f>IF(ISBLANK($F$20), "Please fill in", "OK")</f>
        <v>Please fill in</v>
      </c>
      <c r="J20" s="259" t="str">
        <f>IF(ISBLANK($G$20), "Please fill in", "OK")</f>
        <v>Please fill in</v>
      </c>
    </row>
    <row r="21" spans="1:10" ht="30" customHeight="1">
      <c r="A21" s="286" t="s">
        <v>444</v>
      </c>
      <c r="B21" s="413" t="s">
        <v>77</v>
      </c>
      <c r="C21" s="491"/>
      <c r="D21" s="297" t="s">
        <v>83</v>
      </c>
      <c r="E21" s="298"/>
      <c r="F21" s="263">
        <f>$F$22+$F$23</f>
        <v>0</v>
      </c>
      <c r="G21" s="264">
        <f>$G$22+$G$23</f>
        <v>0</v>
      </c>
      <c r="H21" s="265"/>
      <c r="I21" s="259"/>
      <c r="J21" s="260"/>
    </row>
    <row r="22" spans="1:10" ht="30" customHeight="1">
      <c r="A22" s="286" t="s">
        <v>445</v>
      </c>
      <c r="B22" s="413" t="s">
        <v>77</v>
      </c>
      <c r="C22" s="491"/>
      <c r="D22" s="296" t="s">
        <v>431</v>
      </c>
      <c r="E22" s="298"/>
      <c r="F22" s="403"/>
      <c r="G22" s="404"/>
      <c r="H22" s="265"/>
      <c r="I22" s="259" t="str">
        <f>IF(ISBLANK($F$22), "Please fill in", "OK")</f>
        <v>Please fill in</v>
      </c>
      <c r="J22" s="259" t="str">
        <f>IF(ISBLANK($G$22), "Please fill in", "OK")</f>
        <v>Please fill in</v>
      </c>
    </row>
    <row r="23" spans="1:10" ht="30" customHeight="1">
      <c r="A23" s="286" t="s">
        <v>446</v>
      </c>
      <c r="B23" s="413" t="s">
        <v>77</v>
      </c>
      <c r="C23" s="491"/>
      <c r="D23" s="296" t="s">
        <v>430</v>
      </c>
      <c r="E23" s="298"/>
      <c r="F23" s="403"/>
      <c r="G23" s="404"/>
      <c r="H23" s="265"/>
      <c r="I23" s="259" t="str">
        <f>IF(ISBLANK($F$23), "Please fill in", "OK")</f>
        <v>Please fill in</v>
      </c>
      <c r="J23" s="259" t="str">
        <f>IF(ISBLANK($G$23), "Please fill in", "OK")</f>
        <v>Please fill in</v>
      </c>
    </row>
    <row r="24" spans="1:10" ht="30" customHeight="1">
      <c r="A24" s="286" t="s">
        <v>447</v>
      </c>
      <c r="B24" s="413" t="s">
        <v>77</v>
      </c>
      <c r="C24" s="491"/>
      <c r="D24" s="297" t="s">
        <v>84</v>
      </c>
      <c r="E24" s="298"/>
      <c r="F24" s="263">
        <f>$F$25+$F$26</f>
        <v>0</v>
      </c>
      <c r="G24" s="264">
        <f>$G$25+$G$26</f>
        <v>0</v>
      </c>
      <c r="H24" s="265"/>
      <c r="I24" s="259"/>
      <c r="J24" s="260"/>
    </row>
    <row r="25" spans="1:10" ht="30" customHeight="1">
      <c r="A25" s="286" t="s">
        <v>448</v>
      </c>
      <c r="B25" s="413" t="s">
        <v>77</v>
      </c>
      <c r="C25" s="491"/>
      <c r="D25" s="296" t="s">
        <v>431</v>
      </c>
      <c r="E25" s="298"/>
      <c r="F25" s="403"/>
      <c r="G25" s="404"/>
      <c r="H25" s="265"/>
      <c r="I25" s="259" t="str">
        <f>IF(ISBLANK($F$25), "Please fill in", "OK")</f>
        <v>Please fill in</v>
      </c>
      <c r="J25" s="259" t="str">
        <f>IF(ISBLANK($G$25), "Please fill in", "OK")</f>
        <v>Please fill in</v>
      </c>
    </row>
    <row r="26" spans="1:10" ht="30" customHeight="1">
      <c r="A26" s="286" t="s">
        <v>449</v>
      </c>
      <c r="B26" s="413" t="s">
        <v>77</v>
      </c>
      <c r="C26" s="491"/>
      <c r="D26" s="296" t="s">
        <v>430</v>
      </c>
      <c r="E26" s="298"/>
      <c r="F26" s="403"/>
      <c r="G26" s="404"/>
      <c r="H26" s="265"/>
      <c r="I26" s="259" t="str">
        <f>IF(ISBLANK($F$26), "Please fill in", "OK")</f>
        <v>Please fill in</v>
      </c>
      <c r="J26" s="259" t="str">
        <f>IF(ISBLANK($G$26), "Please fill in", "OK")</f>
        <v>Please fill in</v>
      </c>
    </row>
    <row r="27" spans="1:10" ht="46" customHeight="1">
      <c r="A27" s="286" t="s">
        <v>7</v>
      </c>
      <c r="B27" s="413" t="s">
        <v>77</v>
      </c>
      <c r="C27" s="491"/>
      <c r="D27" s="297" t="s">
        <v>428</v>
      </c>
      <c r="E27" s="298"/>
      <c r="F27" s="263">
        <f>$F$28+$F$31+$F$34</f>
        <v>0</v>
      </c>
      <c r="G27" s="264">
        <f>$G$28+$G$31+$G$34</f>
        <v>0</v>
      </c>
      <c r="H27" s="265"/>
      <c r="I27" s="259"/>
      <c r="J27" s="260"/>
    </row>
    <row r="28" spans="1:10" ht="31" customHeight="1">
      <c r="A28" s="286" t="s">
        <v>450</v>
      </c>
      <c r="B28" s="413" t="s">
        <v>77</v>
      </c>
      <c r="C28" s="491"/>
      <c r="D28" s="296" t="s">
        <v>497</v>
      </c>
      <c r="E28" s="405"/>
      <c r="F28" s="263">
        <f>$F$29+$F$30</f>
        <v>0</v>
      </c>
      <c r="G28" s="264">
        <f>$G$29+$G$30</f>
        <v>0</v>
      </c>
      <c r="H28" s="265" t="str">
        <f>IF($E$28=0, "Please fill in", "OK")</f>
        <v>Please fill in</v>
      </c>
      <c r="I28" s="259"/>
      <c r="J28" s="300"/>
    </row>
    <row r="29" spans="1:10" ht="25.5" customHeight="1">
      <c r="A29" s="286" t="s">
        <v>451</v>
      </c>
      <c r="B29" s="413" t="s">
        <v>77</v>
      </c>
      <c r="C29" s="491"/>
      <c r="D29" s="296" t="s">
        <v>431</v>
      </c>
      <c r="E29" s="298"/>
      <c r="F29" s="403"/>
      <c r="G29" s="404"/>
      <c r="H29" s="265"/>
      <c r="I29" s="259" t="str">
        <f>IF(ISBLANK($F$29), "Please fill in", "OK")</f>
        <v>Please fill in</v>
      </c>
      <c r="J29" s="259" t="str">
        <f>IF(ISBLANK($G$29), "Please fill in", "OK")</f>
        <v>Please fill in</v>
      </c>
    </row>
    <row r="30" spans="1:10" ht="29.15" customHeight="1">
      <c r="A30" s="286" t="s">
        <v>452</v>
      </c>
      <c r="B30" s="413" t="s">
        <v>77</v>
      </c>
      <c r="C30" s="491"/>
      <c r="D30" s="296" t="s">
        <v>430</v>
      </c>
      <c r="E30" s="298"/>
      <c r="F30" s="403"/>
      <c r="G30" s="404"/>
      <c r="H30" s="265"/>
      <c r="I30" s="259" t="str">
        <f>IF(ISBLANK($F$30), "Please fill in", "OK")</f>
        <v>Please fill in</v>
      </c>
      <c r="J30" s="259" t="str">
        <f>IF(ISBLANK($G$30), "Please fill in", "OK")</f>
        <v>Please fill in</v>
      </c>
    </row>
    <row r="31" spans="1:10" ht="29.15" customHeight="1">
      <c r="A31" s="286" t="s">
        <v>453</v>
      </c>
      <c r="B31" s="413" t="s">
        <v>77</v>
      </c>
      <c r="C31" s="491"/>
      <c r="D31" s="296" t="s">
        <v>497</v>
      </c>
      <c r="E31" s="405"/>
      <c r="F31" s="263">
        <f>$F$32+$F$33</f>
        <v>0</v>
      </c>
      <c r="G31" s="264">
        <f>$G$32+$G$33</f>
        <v>0</v>
      </c>
      <c r="H31" s="265" t="str">
        <f>IF($E$31=0, "Please fill in", "OK")</f>
        <v>Please fill in</v>
      </c>
      <c r="I31" s="259"/>
      <c r="J31" s="300"/>
    </row>
    <row r="32" spans="1:10" ht="29.15" customHeight="1">
      <c r="A32" s="286" t="s">
        <v>454</v>
      </c>
      <c r="B32" s="413" t="s">
        <v>77</v>
      </c>
      <c r="C32" s="491"/>
      <c r="D32" s="296" t="s">
        <v>431</v>
      </c>
      <c r="E32" s="298"/>
      <c r="F32" s="403"/>
      <c r="G32" s="404"/>
      <c r="H32" s="265"/>
      <c r="I32" s="259" t="str">
        <f>IF(ISBLANK($F$32), "Please fill in", "OK")</f>
        <v>Please fill in</v>
      </c>
      <c r="J32" s="259" t="str">
        <f>IF(ISBLANK($G$32), "Please fill in", "OK")</f>
        <v>Please fill in</v>
      </c>
    </row>
    <row r="33" spans="1:10" ht="29.15" customHeight="1">
      <c r="A33" s="286" t="s">
        <v>455</v>
      </c>
      <c r="B33" s="413" t="s">
        <v>77</v>
      </c>
      <c r="C33" s="491"/>
      <c r="D33" s="296" t="s">
        <v>430</v>
      </c>
      <c r="E33" s="298"/>
      <c r="F33" s="403"/>
      <c r="G33" s="404"/>
      <c r="H33" s="265"/>
      <c r="I33" s="259" t="str">
        <f>IF(ISBLANK($F$33), "Please fill in", "OK")</f>
        <v>Please fill in</v>
      </c>
      <c r="J33" s="259" t="str">
        <f>IF(ISBLANK($G$33), "Please fill in", "OK")</f>
        <v>Please fill in</v>
      </c>
    </row>
    <row r="34" spans="1:10" ht="29.15" customHeight="1">
      <c r="A34" s="286" t="s">
        <v>456</v>
      </c>
      <c r="B34" s="413" t="s">
        <v>77</v>
      </c>
      <c r="C34" s="491"/>
      <c r="D34" s="296" t="s">
        <v>497</v>
      </c>
      <c r="E34" s="405"/>
      <c r="F34" s="263">
        <f>$F$35+$F$36</f>
        <v>0</v>
      </c>
      <c r="G34" s="264">
        <f>$G$35+$G$36</f>
        <v>0</v>
      </c>
      <c r="H34" s="265" t="str">
        <f>IF($E$34=0, "Please fill in", "OK")</f>
        <v>Please fill in</v>
      </c>
      <c r="I34" s="259"/>
      <c r="J34" s="300"/>
    </row>
    <row r="35" spans="1:10" ht="29.15" customHeight="1">
      <c r="A35" s="286" t="s">
        <v>457</v>
      </c>
      <c r="B35" s="413" t="s">
        <v>77</v>
      </c>
      <c r="C35" s="491"/>
      <c r="D35" s="296" t="s">
        <v>431</v>
      </c>
      <c r="E35" s="298"/>
      <c r="F35" s="403"/>
      <c r="G35" s="404"/>
      <c r="H35" s="265"/>
      <c r="I35" s="259" t="str">
        <f>IF(ISBLANK($F$35), "Please fill in", "OK")</f>
        <v>Please fill in</v>
      </c>
      <c r="J35" s="259" t="str">
        <f>IF(ISBLANK($G$35), "Please fill in", "OK")</f>
        <v>Please fill in</v>
      </c>
    </row>
    <row r="36" spans="1:10" ht="29.15" customHeight="1">
      <c r="A36" s="286" t="s">
        <v>458</v>
      </c>
      <c r="B36" s="413" t="s">
        <v>77</v>
      </c>
      <c r="C36" s="491"/>
      <c r="D36" s="296" t="s">
        <v>430</v>
      </c>
      <c r="E36" s="298"/>
      <c r="F36" s="403"/>
      <c r="G36" s="404"/>
      <c r="H36" s="265"/>
      <c r="I36" s="259" t="str">
        <f>IF(ISBLANK($F$36), "Please fill in", "OK")</f>
        <v>Please fill in</v>
      </c>
      <c r="J36" s="259" t="str">
        <f>IF(ISBLANK($G$36), "Please fill in", "OK")</f>
        <v>Please fill in</v>
      </c>
    </row>
    <row r="37" spans="1:10" ht="28.5" customHeight="1">
      <c r="A37" s="286" t="s">
        <v>9</v>
      </c>
      <c r="B37" s="413" t="s">
        <v>77</v>
      </c>
      <c r="C37" s="492"/>
      <c r="D37" s="295" t="s">
        <v>429</v>
      </c>
      <c r="E37" s="405"/>
      <c r="F37" s="403"/>
      <c r="G37" s="404"/>
      <c r="H37" s="265" t="str">
        <f>IF($E$37=0, "Please fill in", "OK")</f>
        <v>Please fill in</v>
      </c>
      <c r="I37" s="259" t="str">
        <f>IF(ISBLANK($F$37), "Please fill in", "OK")</f>
        <v>Please fill in</v>
      </c>
      <c r="J37" s="259" t="str">
        <f>IF(ISBLANK($G$37), "Please fill in", "OK")</f>
        <v>Please fill in</v>
      </c>
    </row>
    <row r="38" spans="1:10" ht="50.25" customHeight="1">
      <c r="A38" s="286" t="s">
        <v>459</v>
      </c>
      <c r="B38" s="414" t="s">
        <v>86</v>
      </c>
      <c r="C38" s="493" t="s">
        <v>86</v>
      </c>
      <c r="D38" s="294" t="s">
        <v>87</v>
      </c>
      <c r="E38" s="288"/>
      <c r="F38" s="118">
        <f>$F$39+$F$40+$F$45+$F$49</f>
        <v>0</v>
      </c>
      <c r="G38" s="252">
        <f>$G$39+$G$40+$G$45+$G$49</f>
        <v>0</v>
      </c>
      <c r="H38" s="265"/>
      <c r="I38" s="259"/>
      <c r="J38" s="260"/>
    </row>
    <row r="39" spans="1:10" ht="30" customHeight="1">
      <c r="A39" s="286" t="s">
        <v>460</v>
      </c>
      <c r="B39" s="414" t="s">
        <v>86</v>
      </c>
      <c r="C39" s="494"/>
      <c r="D39" s="295" t="s">
        <v>79</v>
      </c>
      <c r="E39" s="288" t="s">
        <v>0</v>
      </c>
      <c r="F39" s="406"/>
      <c r="G39" s="407"/>
      <c r="H39" s="265"/>
      <c r="I39" s="259" t="str">
        <f>IF(ISBLANK($F$39), "Please fill in", "OK")</f>
        <v>Please fill in</v>
      </c>
      <c r="J39" s="259" t="str">
        <f>IF(ISBLANK($G$39), "Please fill in", "OK")</f>
        <v>Please fill in</v>
      </c>
    </row>
    <row r="40" spans="1:10" ht="30" customHeight="1">
      <c r="A40" s="286" t="s">
        <v>461</v>
      </c>
      <c r="B40" s="414" t="s">
        <v>86</v>
      </c>
      <c r="C40" s="494"/>
      <c r="D40" s="295" t="s">
        <v>80</v>
      </c>
      <c r="E40" s="288"/>
      <c r="F40" s="261">
        <f>SUM($F$41:$F$45)</f>
        <v>0</v>
      </c>
      <c r="G40" s="262">
        <f>SUM($G$41:$G$45)</f>
        <v>0</v>
      </c>
      <c r="H40" s="265"/>
      <c r="I40" s="259"/>
      <c r="J40" s="260"/>
    </row>
    <row r="41" spans="1:10" ht="30" customHeight="1">
      <c r="A41" s="286" t="s">
        <v>462</v>
      </c>
      <c r="B41" s="414" t="s">
        <v>86</v>
      </c>
      <c r="C41" s="494"/>
      <c r="D41" s="297" t="s">
        <v>81</v>
      </c>
      <c r="E41" s="298"/>
      <c r="F41" s="403"/>
      <c r="G41" s="404"/>
      <c r="H41" s="265"/>
      <c r="I41" s="259" t="str">
        <f>IF(ISBLANK($F$41), "Please fill in", "OK")</f>
        <v>Please fill in</v>
      </c>
      <c r="J41" s="259" t="str">
        <f>IF(ISBLANK($G$41), "Please fill in", "OK")</f>
        <v>Please fill in</v>
      </c>
    </row>
    <row r="42" spans="1:10" ht="30" customHeight="1">
      <c r="A42" s="286" t="s">
        <v>463</v>
      </c>
      <c r="B42" s="414" t="s">
        <v>86</v>
      </c>
      <c r="C42" s="494"/>
      <c r="D42" s="297" t="s">
        <v>82</v>
      </c>
      <c r="E42" s="298"/>
      <c r="F42" s="403"/>
      <c r="G42" s="404"/>
      <c r="H42" s="265"/>
      <c r="I42" s="259" t="str">
        <f>IF(ISBLANK($F$42), "Please fill in", "OK")</f>
        <v>Please fill in</v>
      </c>
      <c r="J42" s="259" t="str">
        <f>IF(ISBLANK($G$42), "Please fill in", "OK")</f>
        <v>Please fill in</v>
      </c>
    </row>
    <row r="43" spans="1:10" ht="30" customHeight="1">
      <c r="A43" s="286" t="s">
        <v>464</v>
      </c>
      <c r="B43" s="414" t="s">
        <v>86</v>
      </c>
      <c r="C43" s="494"/>
      <c r="D43" s="297" t="s">
        <v>83</v>
      </c>
      <c r="E43" s="298"/>
      <c r="F43" s="403"/>
      <c r="G43" s="404"/>
      <c r="H43" s="265"/>
      <c r="I43" s="259" t="str">
        <f>IF(ISBLANK($F$43), "Please fill in", "OK")</f>
        <v>Please fill in</v>
      </c>
      <c r="J43" s="259" t="str">
        <f>IF(ISBLANK($G$43), "Please fill in", "OK")</f>
        <v>Please fill in</v>
      </c>
    </row>
    <row r="44" spans="1:10" ht="30" customHeight="1">
      <c r="A44" s="286" t="s">
        <v>465</v>
      </c>
      <c r="B44" s="414" t="s">
        <v>86</v>
      </c>
      <c r="C44" s="494"/>
      <c r="D44" s="297" t="s">
        <v>84</v>
      </c>
      <c r="E44" s="298"/>
      <c r="F44" s="403"/>
      <c r="G44" s="404"/>
      <c r="H44" s="265"/>
      <c r="I44" s="259" t="str">
        <f>IF(ISBLANK($F$44), "Please fill in", "OK")</f>
        <v>Please fill in</v>
      </c>
      <c r="J44" s="259" t="str">
        <f>IF(ISBLANK($G$44), "Please fill in", "OK")</f>
        <v>Please fill in</v>
      </c>
    </row>
    <row r="45" spans="1:10" ht="53.5" customHeight="1">
      <c r="A45" s="286" t="s">
        <v>466</v>
      </c>
      <c r="B45" s="414" t="s">
        <v>86</v>
      </c>
      <c r="C45" s="494"/>
      <c r="D45" s="297" t="s">
        <v>428</v>
      </c>
      <c r="E45" s="298"/>
      <c r="F45" s="263">
        <f>$F$46+$F$47+$F$48</f>
        <v>0</v>
      </c>
      <c r="G45" s="264">
        <f>$G$46+$G$47+$G$48</f>
        <v>0</v>
      </c>
      <c r="I45" s="259"/>
      <c r="J45" s="259"/>
    </row>
    <row r="46" spans="1:10" ht="53.5" customHeight="1">
      <c r="A46" s="286" t="s">
        <v>467</v>
      </c>
      <c r="B46" s="414" t="s">
        <v>86</v>
      </c>
      <c r="C46" s="494"/>
      <c r="D46" s="296" t="s">
        <v>497</v>
      </c>
      <c r="E46" s="405"/>
      <c r="F46" s="403"/>
      <c r="G46" s="404"/>
      <c r="H46" s="265" t="str">
        <f>IF($E$46=0, "Please fill in", "OK")</f>
        <v>Please fill in</v>
      </c>
      <c r="I46" s="265" t="str">
        <f>IF(ISBLANK($F$46), "Please fill in", "OK")</f>
        <v>Please fill in</v>
      </c>
      <c r="J46" s="265" t="str">
        <f>IF(ISBLANK($G$46), "Please fill in", "OK")</f>
        <v>Please fill in</v>
      </c>
    </row>
    <row r="47" spans="1:10" ht="53.5" customHeight="1">
      <c r="A47" s="286" t="s">
        <v>10</v>
      </c>
      <c r="B47" s="414" t="s">
        <v>86</v>
      </c>
      <c r="C47" s="494"/>
      <c r="D47" s="296" t="s">
        <v>497</v>
      </c>
      <c r="E47" s="405"/>
      <c r="F47" s="403"/>
      <c r="G47" s="404"/>
      <c r="H47" s="265" t="str">
        <f>IF($E$47=0, "Please fill in", "OK")</f>
        <v>Please fill in</v>
      </c>
      <c r="I47" s="265" t="str">
        <f>IF(ISBLANK($F$47), "Please fill in", "OK")</f>
        <v>Please fill in</v>
      </c>
      <c r="J47" s="265" t="str">
        <f>IF(ISBLANK($G$47), "Please fill in", "OK")</f>
        <v>Please fill in</v>
      </c>
    </row>
    <row r="48" spans="1:10" ht="53.5" customHeight="1">
      <c r="A48" s="286" t="s">
        <v>468</v>
      </c>
      <c r="B48" s="414" t="s">
        <v>86</v>
      </c>
      <c r="C48" s="494"/>
      <c r="D48" s="296" t="s">
        <v>497</v>
      </c>
      <c r="E48" s="405"/>
      <c r="F48" s="403"/>
      <c r="G48" s="404"/>
      <c r="H48" s="265" t="str">
        <f>IF($E$48=0, "Please fill in", "OK")</f>
        <v>Please fill in</v>
      </c>
      <c r="I48" s="265" t="str">
        <f>IF(ISBLANK($F$48), "Please fill in", "OK")</f>
        <v>Please fill in</v>
      </c>
      <c r="J48" s="265" t="str">
        <f>IF(ISBLANK($G$48), "Please fill in", "OK")</f>
        <v>Please fill in</v>
      </c>
    </row>
    <row r="49" spans="1:10" ht="53.5" customHeight="1">
      <c r="A49" s="286" t="s">
        <v>469</v>
      </c>
      <c r="B49" s="414" t="s">
        <v>86</v>
      </c>
      <c r="C49" s="495"/>
      <c r="D49" s="295" t="s">
        <v>429</v>
      </c>
      <c r="E49" s="405"/>
      <c r="F49" s="403"/>
      <c r="G49" s="404"/>
      <c r="H49" s="265" t="str">
        <f>IF($E$49=0, "Please fill in", "OK")</f>
        <v>Please fill in</v>
      </c>
      <c r="I49" s="259" t="str">
        <f>IF(ISBLANK($F$49), "Please fill in", "OK")</f>
        <v>Please fill in</v>
      </c>
      <c r="J49" s="259" t="str">
        <f>IF(ISBLANK($G$49), "Please fill in", "OK")</f>
        <v>Please fill in</v>
      </c>
    </row>
    <row r="50" spans="1:10" ht="50.25" customHeight="1">
      <c r="A50" s="286" t="s">
        <v>470</v>
      </c>
      <c r="B50" s="412" t="s">
        <v>88</v>
      </c>
      <c r="C50" s="489" t="s">
        <v>88</v>
      </c>
      <c r="D50" s="301" t="s">
        <v>89</v>
      </c>
      <c r="E50" s="288"/>
      <c r="F50" s="118">
        <f>$F$51+$F$52</f>
        <v>0</v>
      </c>
      <c r="G50" s="252">
        <f>$G$51+$G$52</f>
        <v>0</v>
      </c>
      <c r="H50" s="265"/>
      <c r="I50" s="259"/>
      <c r="J50" s="260"/>
    </row>
    <row r="51" spans="1:10" ht="30" customHeight="1">
      <c r="A51" s="286" t="s">
        <v>471</v>
      </c>
      <c r="B51" s="412" t="s">
        <v>88</v>
      </c>
      <c r="C51" s="489"/>
      <c r="D51" s="296" t="s">
        <v>90</v>
      </c>
      <c r="E51" s="288" t="s">
        <v>0</v>
      </c>
      <c r="F51" s="403"/>
      <c r="G51" s="404"/>
      <c r="H51" s="265"/>
      <c r="I51" s="259" t="str">
        <f>IF(ISBLANK($F$51), "Please fill in", "OK")</f>
        <v>Please fill in</v>
      </c>
      <c r="J51" s="259" t="str">
        <f>IF(ISBLANK($G$51), "Please fill in", "OK")</f>
        <v>Please fill in</v>
      </c>
    </row>
    <row r="52" spans="1:10" ht="30" hidden="1" customHeight="1">
      <c r="A52" s="286" t="s">
        <v>472</v>
      </c>
      <c r="B52" s="412"/>
      <c r="C52" s="489"/>
      <c r="D52" s="296" t="s">
        <v>91</v>
      </c>
      <c r="E52" s="288"/>
      <c r="F52" s="263">
        <f>SUM(F53:F57)</f>
        <v>0</v>
      </c>
      <c r="G52" s="264">
        <f>SUM(G53:G57)</f>
        <v>0</v>
      </c>
      <c r="H52" s="265"/>
      <c r="I52" s="259"/>
      <c r="J52" s="260"/>
    </row>
    <row r="53" spans="1:10" ht="30" hidden="1" customHeight="1">
      <c r="A53" s="286" t="s">
        <v>473</v>
      </c>
      <c r="B53" s="412"/>
      <c r="C53" s="489"/>
      <c r="D53" s="302" t="s">
        <v>81</v>
      </c>
      <c r="E53" s="298"/>
      <c r="F53" s="292"/>
      <c r="G53" s="293"/>
      <c r="H53" s="265"/>
      <c r="I53" s="259" t="str">
        <f t="shared" si="0"/>
        <v>Please fill in</v>
      </c>
      <c r="J53" s="260" t="str">
        <f t="shared" si="0"/>
        <v>Please fill in</v>
      </c>
    </row>
    <row r="54" spans="1:10" ht="30" hidden="1" customHeight="1">
      <c r="A54" s="286" t="s">
        <v>474</v>
      </c>
      <c r="B54" s="412"/>
      <c r="C54" s="489"/>
      <c r="D54" s="302" t="s">
        <v>82</v>
      </c>
      <c r="E54" s="298"/>
      <c r="F54" s="292"/>
      <c r="G54" s="293"/>
      <c r="H54" s="265"/>
      <c r="I54" s="259" t="str">
        <f t="shared" si="0"/>
        <v>Please fill in</v>
      </c>
      <c r="J54" s="260" t="str">
        <f t="shared" si="0"/>
        <v>Please fill in</v>
      </c>
    </row>
    <row r="55" spans="1:10" ht="30" hidden="1" customHeight="1">
      <c r="A55" s="286" t="s">
        <v>475</v>
      </c>
      <c r="B55" s="412"/>
      <c r="C55" s="489"/>
      <c r="D55" s="302" t="s">
        <v>83</v>
      </c>
      <c r="E55" s="298"/>
      <c r="F55" s="292"/>
      <c r="G55" s="293"/>
      <c r="H55" s="265"/>
      <c r="I55" s="259" t="str">
        <f t="shared" si="0"/>
        <v>Please fill in</v>
      </c>
      <c r="J55" s="260" t="str">
        <f t="shared" si="0"/>
        <v>Please fill in</v>
      </c>
    </row>
    <row r="56" spans="1:10" ht="30" hidden="1" customHeight="1">
      <c r="A56" s="286" t="s">
        <v>476</v>
      </c>
      <c r="B56" s="412"/>
      <c r="C56" s="489"/>
      <c r="D56" s="302" t="s">
        <v>84</v>
      </c>
      <c r="E56" s="298"/>
      <c r="F56" s="292"/>
      <c r="G56" s="293"/>
      <c r="H56" s="265"/>
      <c r="I56" s="259" t="str">
        <f t="shared" si="0"/>
        <v>Please fill in</v>
      </c>
      <c r="J56" s="260" t="str">
        <f t="shared" si="0"/>
        <v>Please fill in</v>
      </c>
    </row>
    <row r="57" spans="1:10" ht="50.5" hidden="1" customHeight="1">
      <c r="A57" s="286" t="s">
        <v>11</v>
      </c>
      <c r="B57" s="412"/>
      <c r="C57" s="489"/>
      <c r="D57" s="303" t="s">
        <v>85</v>
      </c>
      <c r="E57" s="299"/>
      <c r="F57" s="292"/>
      <c r="G57" s="293"/>
      <c r="H57" s="265" t="str">
        <f>IF(E57=0, "Please fill in", "")</f>
        <v>Please fill in</v>
      </c>
      <c r="I57" s="259" t="str">
        <f t="shared" si="0"/>
        <v>Please fill in</v>
      </c>
      <c r="J57" s="260" t="str">
        <f t="shared" si="0"/>
        <v>Please fill in</v>
      </c>
    </row>
    <row r="58" spans="1:10" ht="60" customHeight="1">
      <c r="A58" s="286" t="s">
        <v>477</v>
      </c>
      <c r="B58" s="415" t="s">
        <v>92</v>
      </c>
      <c r="C58" s="486" t="s">
        <v>92</v>
      </c>
      <c r="D58" s="304" t="s">
        <v>93</v>
      </c>
      <c r="E58" s="305"/>
      <c r="F58" s="118">
        <f>$F$59+$F$60</f>
        <v>0</v>
      </c>
      <c r="G58" s="252">
        <f>$G$59+$G$60</f>
        <v>0</v>
      </c>
      <c r="H58" s="265"/>
      <c r="I58" s="259"/>
      <c r="J58" s="260"/>
    </row>
    <row r="59" spans="1:10" ht="50.25" customHeight="1">
      <c r="A59" s="286" t="s">
        <v>478</v>
      </c>
      <c r="B59" s="415" t="s">
        <v>92</v>
      </c>
      <c r="C59" s="487"/>
      <c r="D59" s="296" t="s">
        <v>492</v>
      </c>
      <c r="E59" s="305"/>
      <c r="F59" s="403"/>
      <c r="G59" s="404"/>
      <c r="H59" s="265"/>
      <c r="I59" s="259" t="str">
        <f t="shared" ref="I59:J60" si="1">IF(ISBLANK(F59), "Please fill in", "OK")</f>
        <v>Please fill in</v>
      </c>
      <c r="J59" s="259" t="str">
        <f t="shared" si="1"/>
        <v>Please fill in</v>
      </c>
    </row>
    <row r="60" spans="1:10" ht="50.25" customHeight="1">
      <c r="A60" s="286" t="s">
        <v>479</v>
      </c>
      <c r="B60" s="415" t="s">
        <v>92</v>
      </c>
      <c r="C60" s="487"/>
      <c r="D60" s="296" t="s">
        <v>94</v>
      </c>
      <c r="E60" s="305"/>
      <c r="F60" s="403"/>
      <c r="G60" s="404"/>
      <c r="H60" s="265"/>
      <c r="I60" s="259" t="str">
        <f t="shared" si="1"/>
        <v>Please fill in</v>
      </c>
      <c r="J60" s="259" t="str">
        <f t="shared" si="1"/>
        <v>Please fill in</v>
      </c>
    </row>
    <row r="61" spans="1:10" ht="50.25" customHeight="1">
      <c r="A61" s="286" t="s">
        <v>480</v>
      </c>
      <c r="B61" s="415" t="s">
        <v>92</v>
      </c>
      <c r="C61" s="488"/>
      <c r="D61" s="296" t="s">
        <v>429</v>
      </c>
      <c r="E61" s="405"/>
      <c r="F61" s="403"/>
      <c r="G61" s="404"/>
      <c r="H61" s="266" t="str">
        <f>IF($E$61=0, "Please fill in", "OK")</f>
        <v>Please fill in</v>
      </c>
      <c r="I61" s="259" t="str">
        <f>IF(ISBLANK($F$61), "Please fill in", "OK")</f>
        <v>Please fill in</v>
      </c>
      <c r="J61" s="259" t="str">
        <f>IF(ISBLANK($G$61), "Please fill in", "OK")</f>
        <v>Please fill in</v>
      </c>
    </row>
    <row r="62" spans="1:10" ht="50.25" customHeight="1">
      <c r="A62" s="286" t="s">
        <v>481</v>
      </c>
      <c r="B62" s="306"/>
      <c r="C62" s="306"/>
      <c r="D62" s="294" t="s">
        <v>95</v>
      </c>
      <c r="E62" s="288"/>
      <c r="F62" s="406"/>
      <c r="G62" s="407"/>
      <c r="H62" s="265"/>
      <c r="I62" s="259" t="str">
        <f>IF(ISBLANK($F$62), "Please fill in", "OK")</f>
        <v>Please fill in</v>
      </c>
      <c r="J62" s="259" t="str">
        <f>IF(ISBLANK($G$62), "Please fill in", "OK")</f>
        <v>Please fill in</v>
      </c>
    </row>
    <row r="63" spans="1:10" ht="50.25" customHeight="1">
      <c r="A63" s="286" t="s">
        <v>482</v>
      </c>
      <c r="B63" s="306"/>
      <c r="C63" s="306"/>
      <c r="D63" s="301" t="s">
        <v>96</v>
      </c>
      <c r="E63" s="288"/>
      <c r="F63" s="118">
        <f>$F$10+$F$38+$F$50+$F$58</f>
        <v>0</v>
      </c>
      <c r="G63" s="253">
        <f>$G$10+$G$38+$G$50+$G$58</f>
        <v>0</v>
      </c>
      <c r="H63" s="265"/>
      <c r="I63" s="259"/>
      <c r="J63" s="260"/>
    </row>
    <row r="64" spans="1:10" ht="50.25" customHeight="1">
      <c r="A64" s="286" t="s">
        <v>483</v>
      </c>
      <c r="B64" s="306"/>
      <c r="C64" s="306"/>
      <c r="D64" s="294" t="s">
        <v>97</v>
      </c>
      <c r="E64" s="288"/>
      <c r="F64" s="118">
        <f>$F$12+$F$16+$F$19+$F$22+$F$25+$F$29+$F$59+$F$32+$F$35</f>
        <v>0</v>
      </c>
      <c r="G64" s="253">
        <f>$G$12+$G$16+$G$19+$G$22+$G$25+$G$29+$G$59+$G$32+$G$35</f>
        <v>0</v>
      </c>
      <c r="H64" s="265"/>
      <c r="I64" s="259"/>
      <c r="J64" s="260"/>
    </row>
    <row r="65" spans="1:10" ht="50.25" customHeight="1">
      <c r="A65" s="286" t="s">
        <v>484</v>
      </c>
      <c r="B65" s="412" t="s">
        <v>98</v>
      </c>
      <c r="C65" s="489" t="s">
        <v>98</v>
      </c>
      <c r="D65" s="301" t="s">
        <v>99</v>
      </c>
      <c r="E65" s="288"/>
      <c r="F65" s="118">
        <f>$F$66+$F$69+$F$72+$F$75</f>
        <v>0</v>
      </c>
      <c r="G65" s="253">
        <f>$G$66+$G$69+$G$72+$G$75</f>
        <v>0</v>
      </c>
      <c r="H65" s="265"/>
      <c r="I65" s="259"/>
      <c r="J65" s="260"/>
    </row>
    <row r="66" spans="1:10" ht="30" customHeight="1">
      <c r="A66" s="286" t="s">
        <v>485</v>
      </c>
      <c r="B66" s="412" t="s">
        <v>98</v>
      </c>
      <c r="C66" s="489"/>
      <c r="D66" s="296" t="s">
        <v>100</v>
      </c>
      <c r="E66" s="288"/>
      <c r="F66" s="251">
        <f>$F$67+$F$68</f>
        <v>0</v>
      </c>
      <c r="G66" s="254">
        <f>$G$67+$G$68</f>
        <v>0</v>
      </c>
      <c r="H66" s="265"/>
      <c r="I66" s="259"/>
      <c r="J66" s="260"/>
    </row>
    <row r="67" spans="1:10" ht="30" customHeight="1">
      <c r="A67" s="286" t="s">
        <v>13</v>
      </c>
      <c r="B67" s="412" t="s">
        <v>98</v>
      </c>
      <c r="C67" s="489"/>
      <c r="D67" s="307" t="s">
        <v>101</v>
      </c>
      <c r="E67" s="288"/>
      <c r="F67" s="408"/>
      <c r="G67" s="409"/>
      <c r="H67" s="265"/>
      <c r="I67" s="259" t="str">
        <f>IF(ISBLANK($F$67), "Please fill in", "OK")</f>
        <v>Please fill in</v>
      </c>
      <c r="J67" s="259" t="str">
        <f>IF(ISBLANK($G$67), "Please fill in", "OK")</f>
        <v>Please fill in</v>
      </c>
    </row>
    <row r="68" spans="1:10" ht="30" customHeight="1">
      <c r="A68" s="286" t="s">
        <v>486</v>
      </c>
      <c r="B68" s="412" t="s">
        <v>98</v>
      </c>
      <c r="C68" s="489"/>
      <c r="D68" s="307" t="s">
        <v>102</v>
      </c>
      <c r="E68" s="288"/>
      <c r="F68" s="408"/>
      <c r="G68" s="409"/>
      <c r="H68" s="265"/>
      <c r="I68" s="259" t="str">
        <f>IF(ISBLANK($F$68), "Please fill in", "OK")</f>
        <v>Please fill in</v>
      </c>
      <c r="J68" s="259" t="str">
        <f>IF(ISBLANK($G$68), "Please fill in", "OK")</f>
        <v>Please fill in</v>
      </c>
    </row>
    <row r="69" spans="1:10" ht="30" customHeight="1">
      <c r="A69" s="286" t="s">
        <v>487</v>
      </c>
      <c r="B69" s="412" t="s">
        <v>98</v>
      </c>
      <c r="C69" s="489"/>
      <c r="D69" s="291" t="s">
        <v>103</v>
      </c>
      <c r="E69" s="288"/>
      <c r="F69" s="251">
        <f>$F$70+$F$71</f>
        <v>0</v>
      </c>
      <c r="G69" s="254">
        <f>$G$70+$G$71</f>
        <v>0</v>
      </c>
      <c r="H69" s="265"/>
      <c r="I69" s="259"/>
      <c r="J69" s="300"/>
    </row>
    <row r="70" spans="1:10" ht="30" customHeight="1">
      <c r="A70" s="286" t="s">
        <v>488</v>
      </c>
      <c r="B70" s="412" t="s">
        <v>98</v>
      </c>
      <c r="C70" s="489"/>
      <c r="D70" s="307" t="s">
        <v>101</v>
      </c>
      <c r="E70" s="288"/>
      <c r="F70" s="408"/>
      <c r="G70" s="409"/>
      <c r="H70" s="265"/>
      <c r="I70" s="259" t="str">
        <f>IF(ISBLANK($F$70), "Please fill in", "OK")</f>
        <v>Please fill in</v>
      </c>
      <c r="J70" s="259" t="str">
        <f>IF(ISBLANK($G$70), "Please fill in", "OK")</f>
        <v>Please fill in</v>
      </c>
    </row>
    <row r="71" spans="1:10" ht="30" customHeight="1">
      <c r="A71" s="286" t="s">
        <v>489</v>
      </c>
      <c r="B71" s="412" t="s">
        <v>98</v>
      </c>
      <c r="C71" s="489"/>
      <c r="D71" s="307" t="s">
        <v>102</v>
      </c>
      <c r="E71" s="288"/>
      <c r="F71" s="408"/>
      <c r="G71" s="409"/>
      <c r="H71" s="265"/>
      <c r="I71" s="259" t="str">
        <f>IF(ISBLANK($F$71), "Please fill in", "OK")</f>
        <v>Please fill in</v>
      </c>
      <c r="J71" s="259" t="str">
        <f>IF(ISBLANK($G$71), "Please fill in", "OK")</f>
        <v>Please fill in</v>
      </c>
    </row>
    <row r="72" spans="1:10" ht="30" customHeight="1">
      <c r="A72" s="286" t="s">
        <v>490</v>
      </c>
      <c r="B72" s="412" t="s">
        <v>98</v>
      </c>
      <c r="C72" s="489"/>
      <c r="D72" s="291" t="s">
        <v>104</v>
      </c>
      <c r="E72" s="288"/>
      <c r="F72" s="251">
        <f>$F$73+$F$74</f>
        <v>0</v>
      </c>
      <c r="G72" s="254">
        <f>$G$73+$G$74</f>
        <v>0</v>
      </c>
      <c r="H72" s="265"/>
      <c r="I72" s="259"/>
      <c r="J72" s="300"/>
    </row>
    <row r="73" spans="1:10" ht="30" customHeight="1">
      <c r="A73" s="286" t="s">
        <v>491</v>
      </c>
      <c r="B73" s="412" t="s">
        <v>98</v>
      </c>
      <c r="C73" s="489"/>
      <c r="D73" s="307" t="s">
        <v>101</v>
      </c>
      <c r="E73" s="288"/>
      <c r="F73" s="408"/>
      <c r="G73" s="409"/>
      <c r="H73" s="265"/>
      <c r="I73" s="259" t="str">
        <f>IF(ISBLANK($F$73), "Please fill in", "OK")</f>
        <v>Please fill in</v>
      </c>
      <c r="J73" s="259" t="str">
        <f>IF(ISBLANK($G$73), "Please fill in", "OK")</f>
        <v>Please fill in</v>
      </c>
    </row>
    <row r="74" spans="1:10" ht="30" customHeight="1">
      <c r="A74" s="286" t="s">
        <v>502</v>
      </c>
      <c r="B74" s="412" t="s">
        <v>98</v>
      </c>
      <c r="C74" s="489"/>
      <c r="D74" s="307" t="s">
        <v>102</v>
      </c>
      <c r="E74" s="288"/>
      <c r="F74" s="408"/>
      <c r="G74" s="409"/>
      <c r="H74" s="265"/>
      <c r="I74" s="259" t="str">
        <f>IF(ISBLANK($F$74), "Please fill in", "OK")</f>
        <v>Please fill in</v>
      </c>
      <c r="J74" s="259" t="str">
        <f>IF(ISBLANK($G$74), "Please fill in", "OK")</f>
        <v>Please fill in</v>
      </c>
    </row>
    <row r="75" spans="1:10" ht="30" customHeight="1">
      <c r="A75" s="286" t="s">
        <v>503</v>
      </c>
      <c r="B75" s="412" t="s">
        <v>98</v>
      </c>
      <c r="C75" s="489"/>
      <c r="D75" s="291" t="s">
        <v>105</v>
      </c>
      <c r="E75" s="288"/>
      <c r="F75" s="251">
        <f>$F$76+$F$77</f>
        <v>0</v>
      </c>
      <c r="G75" s="254">
        <f>$G$76+$G$77</f>
        <v>0</v>
      </c>
      <c r="H75" s="265"/>
      <c r="I75" s="259"/>
      <c r="J75" s="300"/>
    </row>
    <row r="76" spans="1:10" ht="30" customHeight="1">
      <c r="A76" s="286" t="s">
        <v>504</v>
      </c>
      <c r="B76" s="412" t="s">
        <v>98</v>
      </c>
      <c r="C76" s="489"/>
      <c r="D76" s="307" t="s">
        <v>101</v>
      </c>
      <c r="E76" s="288"/>
      <c r="F76" s="408"/>
      <c r="G76" s="409"/>
      <c r="H76" s="265"/>
      <c r="I76" s="259" t="str">
        <f>IF(ISBLANK($F$76), "Please fill in", "OK")</f>
        <v>Please fill in</v>
      </c>
      <c r="J76" s="259" t="str">
        <f>IF(ISBLANK($G$76), "Please fill in", "OK")</f>
        <v>Please fill in</v>
      </c>
    </row>
    <row r="77" spans="1:10" ht="30" customHeight="1">
      <c r="A77" s="286" t="s">
        <v>505</v>
      </c>
      <c r="B77" s="412" t="s">
        <v>98</v>
      </c>
      <c r="C77" s="489"/>
      <c r="D77" s="307" t="s">
        <v>102</v>
      </c>
      <c r="E77" s="288"/>
      <c r="F77" s="408"/>
      <c r="G77" s="409"/>
      <c r="H77" s="265"/>
      <c r="I77" s="259" t="str">
        <f>IF(ISBLANK($F$77), "Please fill in", "OK")</f>
        <v>Please fill in</v>
      </c>
      <c r="J77" s="259" t="str">
        <f>IF(ISBLANK($G$77), "Please fill in", "OK")</f>
        <v>Please fill in</v>
      </c>
    </row>
    <row r="78" spans="1:10" ht="30" customHeight="1">
      <c r="A78" s="286" t="s">
        <v>506</v>
      </c>
      <c r="B78" s="412" t="s">
        <v>98</v>
      </c>
      <c r="C78" s="489"/>
      <c r="D78" s="291" t="s">
        <v>106</v>
      </c>
      <c r="E78" s="288"/>
      <c r="F78" s="251">
        <f>$F$79+$F$80</f>
        <v>0</v>
      </c>
      <c r="G78" s="254">
        <f>$G$79+$G$80</f>
        <v>0</v>
      </c>
      <c r="H78" s="265"/>
      <c r="I78" s="259"/>
      <c r="J78" s="300"/>
    </row>
    <row r="79" spans="1:10" ht="30" customHeight="1">
      <c r="A79" s="286" t="s">
        <v>507</v>
      </c>
      <c r="B79" s="412" t="s">
        <v>98</v>
      </c>
      <c r="C79" s="489"/>
      <c r="D79" s="307" t="s">
        <v>101</v>
      </c>
      <c r="E79" s="288"/>
      <c r="F79" s="408"/>
      <c r="G79" s="409"/>
      <c r="H79" s="265"/>
      <c r="I79" s="259" t="str">
        <f>IF(ISBLANK($F$79), "Please fill in", "OK")</f>
        <v>Please fill in</v>
      </c>
      <c r="J79" s="259" t="str">
        <f>IF(ISBLANK($G$79), "Please fill in", "OK")</f>
        <v>Please fill in</v>
      </c>
    </row>
    <row r="80" spans="1:10" ht="30" customHeight="1">
      <c r="A80" s="286" t="s">
        <v>508</v>
      </c>
      <c r="B80" s="412" t="s">
        <v>98</v>
      </c>
      <c r="C80" s="489"/>
      <c r="D80" s="307" t="s">
        <v>102</v>
      </c>
      <c r="E80" s="288"/>
      <c r="F80" s="408"/>
      <c r="G80" s="409"/>
      <c r="H80" s="265"/>
      <c r="I80" s="259" t="str">
        <f>IF(ISBLANK($F$80), "Please fill in", "OK")</f>
        <v>Please fill in</v>
      </c>
      <c r="J80" s="259" t="str">
        <f>IF(ISBLANK($G$80), "Please fill in", "OK")</f>
        <v>Please fill in</v>
      </c>
    </row>
    <row r="81" spans="1:15" ht="50.25" customHeight="1">
      <c r="A81" s="286" t="s">
        <v>509</v>
      </c>
      <c r="B81" s="306"/>
      <c r="C81" s="306"/>
      <c r="D81" s="308" t="s">
        <v>493</v>
      </c>
      <c r="E81" s="288"/>
      <c r="F81" s="406"/>
      <c r="G81" s="410"/>
      <c r="H81" s="265"/>
      <c r="I81" s="259" t="str">
        <f>IF(ISBLANK($F$81), "Please fill in", "OK")</f>
        <v>Please fill in</v>
      </c>
      <c r="J81" s="259" t="str">
        <f>IF(ISBLANK($G$81), "Please fill in", "OK")</f>
        <v>Please fill in</v>
      </c>
    </row>
    <row r="82" spans="1:15" ht="50.25" customHeight="1">
      <c r="A82" s="286" t="s">
        <v>510</v>
      </c>
      <c r="B82" s="306"/>
      <c r="C82" s="306"/>
      <c r="D82" s="301" t="s">
        <v>107</v>
      </c>
      <c r="E82" s="288"/>
      <c r="F82" s="406"/>
      <c r="G82" s="410"/>
      <c r="H82" s="265"/>
      <c r="I82" s="259" t="str">
        <f>IF(ISBLANK($F$82), "Please fill in", "OK")</f>
        <v>Please fill in</v>
      </c>
      <c r="J82" s="259" t="str">
        <f>IF(ISBLANK($G$82), "Please fill in", "OK")</f>
        <v>Please fill in</v>
      </c>
    </row>
    <row r="83" spans="1:15" s="309" customFormat="1" ht="23.15" customHeight="1">
      <c r="D83" s="388"/>
      <c r="E83" s="270"/>
    </row>
    <row r="84" spans="1:15" ht="30" hidden="1" customHeight="1">
      <c r="A84" s="309"/>
      <c r="B84" s="309"/>
      <c r="C84" s="309"/>
      <c r="D84" s="389" t="s">
        <v>523</v>
      </c>
      <c r="E84" s="270"/>
      <c r="F84" s="270"/>
      <c r="G84" s="270"/>
      <c r="H84" s="310"/>
      <c r="I84" s="270"/>
      <c r="J84" s="271"/>
    </row>
    <row r="85" spans="1:15" ht="23.5" hidden="1">
      <c r="A85" s="272"/>
      <c r="B85" s="309"/>
      <c r="C85" s="309"/>
      <c r="D85" s="496" t="s">
        <v>700</v>
      </c>
      <c r="E85" s="497"/>
      <c r="F85" s="384" t="str">
        <f>IFERROR((IF(AND(F7=F62+F63),"OK","ERROR")),"ERROR")</f>
        <v>OK</v>
      </c>
      <c r="G85" s="384" t="str">
        <f>IFERROR((IF(AND(G7=G62+G63),"OK","ERROR")),"ERROR")</f>
        <v>OK</v>
      </c>
      <c r="H85" s="310"/>
      <c r="I85" s="270"/>
      <c r="J85" s="271"/>
    </row>
    <row r="86" spans="1:15" ht="27" customHeight="1">
      <c r="A86" s="272"/>
      <c r="B86" s="309"/>
      <c r="C86" s="309"/>
      <c r="D86" s="311"/>
      <c r="E86" s="311"/>
      <c r="F86" s="311"/>
      <c r="G86" s="311"/>
      <c r="H86" s="147">
        <f>IF(G86="OK",100,0)</f>
        <v>0</v>
      </c>
      <c r="I86" s="270"/>
      <c r="J86" s="271"/>
    </row>
    <row r="87" spans="1:15" ht="30" customHeight="1">
      <c r="A87" s="272"/>
      <c r="B87" s="309"/>
      <c r="C87" s="309"/>
      <c r="D87" s="270"/>
      <c r="E87" s="270"/>
      <c r="F87" s="270"/>
      <c r="G87" s="270"/>
      <c r="H87" s="270"/>
      <c r="I87" s="270"/>
      <c r="J87" s="271"/>
    </row>
    <row r="88" spans="1:15" ht="100.5" customHeight="1">
      <c r="A88" s="286" t="s">
        <v>511</v>
      </c>
      <c r="B88" s="394"/>
      <c r="C88" s="394" t="s">
        <v>108</v>
      </c>
      <c r="D88" s="498"/>
      <c r="E88" s="499"/>
      <c r="F88" s="499"/>
      <c r="G88" s="499"/>
      <c r="H88" s="270"/>
      <c r="I88" s="270"/>
      <c r="J88" s="271"/>
    </row>
    <row r="89" spans="1:15" ht="46.5" customHeight="1">
      <c r="A89" s="272"/>
      <c r="B89" s="270"/>
      <c r="C89" s="270"/>
      <c r="E89" s="270"/>
      <c r="F89" s="270"/>
      <c r="G89" s="270"/>
      <c r="H89" s="270"/>
      <c r="I89" s="270"/>
      <c r="J89" s="271"/>
    </row>
    <row r="90" spans="1:15" ht="18.5">
      <c r="A90" s="312"/>
      <c r="B90" s="313"/>
      <c r="C90" s="313"/>
      <c r="D90" s="314" t="s">
        <v>31</v>
      </c>
      <c r="E90" s="270"/>
      <c r="F90" s="270"/>
      <c r="G90" s="270"/>
      <c r="H90" s="270"/>
      <c r="I90" s="270"/>
      <c r="J90" s="271"/>
    </row>
    <row r="91" spans="1:15" ht="22" customHeight="1">
      <c r="A91" s="272"/>
      <c r="B91" s="270"/>
      <c r="C91" s="270"/>
      <c r="E91" s="270"/>
      <c r="F91" s="270"/>
      <c r="G91" s="270"/>
      <c r="H91" s="270"/>
      <c r="I91" s="270"/>
      <c r="J91" s="271"/>
    </row>
    <row r="92" spans="1:15" ht="30" customHeight="1">
      <c r="A92" s="315"/>
      <c r="B92" s="316"/>
      <c r="C92" s="316" t="s">
        <v>32</v>
      </c>
      <c r="D92" s="482"/>
      <c r="E92" s="483"/>
      <c r="F92" s="317"/>
      <c r="G92" s="316" t="s">
        <v>33</v>
      </c>
      <c r="H92" s="411"/>
      <c r="I92" s="259" t="str">
        <f>IF(ISBLANK(H92), "Please fill in", "OK")</f>
        <v>Please fill in</v>
      </c>
      <c r="J92" s="318"/>
      <c r="K92" s="319"/>
      <c r="L92" s="319"/>
      <c r="M92" s="319"/>
      <c r="N92" s="319"/>
      <c r="O92" s="319"/>
    </row>
    <row r="93" spans="1:15" ht="15.5">
      <c r="A93" s="320"/>
      <c r="B93" s="321"/>
      <c r="C93" s="321"/>
      <c r="D93" s="322" t="s">
        <v>34</v>
      </c>
      <c r="E93" s="317"/>
      <c r="F93" s="317"/>
      <c r="G93" s="317"/>
      <c r="H93" s="148"/>
      <c r="I93" s="270"/>
      <c r="J93" s="271"/>
    </row>
    <row r="94" spans="1:15" ht="15.5">
      <c r="A94" s="320"/>
      <c r="B94" s="321"/>
      <c r="C94" s="321"/>
      <c r="D94" s="321"/>
      <c r="E94" s="321"/>
      <c r="F94" s="317"/>
      <c r="G94" s="321"/>
      <c r="H94" s="148"/>
      <c r="I94" s="270"/>
      <c r="J94" s="271"/>
    </row>
    <row r="95" spans="1:15" ht="30.65" customHeight="1">
      <c r="A95" s="315"/>
      <c r="B95" s="316"/>
      <c r="C95" s="316" t="s">
        <v>35</v>
      </c>
      <c r="D95" s="484"/>
      <c r="E95" s="485"/>
      <c r="F95" s="259" t="str">
        <f>IF(ISBLANK(D95), "Please fill in", "OK")</f>
        <v>Please fill in</v>
      </c>
      <c r="G95" s="323"/>
      <c r="H95" s="148"/>
      <c r="I95" s="270"/>
      <c r="J95" s="271"/>
    </row>
    <row r="96" spans="1:15" ht="15.5">
      <c r="A96" s="320"/>
      <c r="B96" s="321"/>
      <c r="C96" s="321"/>
      <c r="D96" s="321"/>
      <c r="E96" s="321"/>
      <c r="F96" s="317"/>
      <c r="G96" s="321"/>
      <c r="H96" s="148"/>
      <c r="I96" s="270"/>
      <c r="J96" s="271"/>
    </row>
    <row r="97" spans="1:10" ht="35.15" customHeight="1">
      <c r="A97" s="315"/>
      <c r="B97" s="316"/>
      <c r="C97" s="316" t="s">
        <v>32</v>
      </c>
      <c r="D97" s="482"/>
      <c r="E97" s="483"/>
      <c r="F97" s="317"/>
      <c r="G97" s="316" t="s">
        <v>33</v>
      </c>
      <c r="H97" s="411"/>
      <c r="I97" s="259" t="str">
        <f>IF(ISBLANK(H97), "Please fill in", "OK")</f>
        <v>Please fill in</v>
      </c>
      <c r="J97" s="271"/>
    </row>
    <row r="98" spans="1:10" ht="15.5">
      <c r="A98" s="320"/>
      <c r="B98" s="321"/>
      <c r="C98" s="321"/>
      <c r="D98" s="322" t="s">
        <v>34</v>
      </c>
      <c r="E98" s="317"/>
      <c r="F98" s="317"/>
      <c r="G98" s="317"/>
      <c r="H98" s="148"/>
      <c r="I98" s="270"/>
      <c r="J98" s="271"/>
    </row>
    <row r="99" spans="1:10" ht="15.5">
      <c r="A99" s="320"/>
      <c r="B99" s="321"/>
      <c r="C99" s="321"/>
      <c r="D99" s="321"/>
      <c r="E99" s="321"/>
      <c r="F99" s="317"/>
      <c r="G99" s="321"/>
      <c r="H99" s="148"/>
      <c r="I99" s="270"/>
      <c r="J99" s="271"/>
    </row>
    <row r="100" spans="1:10" ht="35.5" customHeight="1">
      <c r="A100" s="315"/>
      <c r="B100" s="316"/>
      <c r="C100" s="316" t="s">
        <v>35</v>
      </c>
      <c r="D100" s="484"/>
      <c r="E100" s="485"/>
      <c r="F100" s="259" t="str">
        <f>IF(ISBLANK(D100), "Please fill in", "OK")</f>
        <v>Please fill in</v>
      </c>
      <c r="G100" s="323"/>
      <c r="H100" s="148"/>
      <c r="I100" s="270"/>
      <c r="J100" s="271"/>
    </row>
    <row r="101" spans="1:10" thickBot="1">
      <c r="A101" s="324"/>
      <c r="B101" s="325"/>
      <c r="C101" s="325"/>
      <c r="D101" s="325"/>
      <c r="E101" s="325"/>
      <c r="F101" s="325"/>
      <c r="G101" s="325"/>
      <c r="H101" s="325"/>
      <c r="I101" s="325"/>
      <c r="J101" s="326"/>
    </row>
    <row r="102" spans="1:10" ht="14.5" hidden="1">
      <c r="J102" s="270"/>
    </row>
    <row r="103" spans="1:10" ht="14.5" hidden="1"/>
    <row r="104" spans="1:10" ht="14.5" hidden="1"/>
    <row r="105" spans="1:10" ht="14.5" hidden="1"/>
    <row r="106" spans="1:10" ht="14.5" hidden="1"/>
    <row r="107" spans="1:10" ht="14.5" hidden="1"/>
    <row r="108" spans="1:10" ht="14.5" hidden="1"/>
    <row r="109" spans="1:10" ht="14.5" hidden="1"/>
    <row r="110" spans="1:10" ht="14.5" hidden="1"/>
    <row r="111" spans="1:10" ht="14.5" hidden="1"/>
    <row r="112" spans="1:10" ht="14.5" hidden="1"/>
    <row r="113" ht="14.5" hidden="1"/>
    <row r="114" ht="14.5" hidden="1"/>
    <row r="115" ht="14.5" hidden="1"/>
    <row r="116" ht="14.5" hidden="1"/>
    <row r="117" ht="14.5" hidden="1"/>
    <row r="118" ht="14.5" hidden="1"/>
    <row r="119" ht="14.5" hidden="1"/>
    <row r="120" ht="14.5" hidden="1"/>
    <row r="121" ht="14.5" hidden="1"/>
    <row r="122" ht="14.5" hidden="1"/>
    <row r="123" ht="14.5" hidden="1"/>
    <row r="124" ht="14.5" hidden="1"/>
    <row r="125" ht="14.5" hidden="1"/>
    <row r="126" ht="14.5" hidden="1"/>
    <row r="127" ht="14.5" hidden="1"/>
    <row r="128" ht="14.5" hidden="1"/>
    <row r="129" ht="14.5" hidden="1"/>
    <row r="130" ht="14.5" hidden="1"/>
    <row r="131" ht="14.5" hidden="1"/>
    <row r="132" ht="14.5" hidden="1"/>
    <row r="133" ht="14.5" hidden="1"/>
    <row r="134" ht="14.5" hidden="1"/>
    <row r="135" ht="14.5" hidden="1"/>
    <row r="136" ht="14.5" hidden="1"/>
    <row r="137" ht="14.5" hidden="1"/>
    <row r="138" ht="14.5" hidden="1"/>
    <row r="139" ht="14.5" hidden="1"/>
    <row r="140" ht="14.5" hidden="1"/>
    <row r="141" ht="14.5" hidden="1"/>
    <row r="142" ht="14.5" hidden="1"/>
    <row r="143" ht="14.5" hidden="1"/>
    <row r="144" ht="14.5" hidden="1"/>
    <row r="145" ht="14.5" hidden="1"/>
    <row r="146" ht="14.5" hidden="1"/>
    <row r="147" ht="14.5" hidden="1"/>
    <row r="148" ht="14.5" hidden="1"/>
    <row r="149" ht="14.5" hidden="1"/>
    <row r="150" ht="14.5" hidden="1"/>
    <row r="151" ht="14.5" hidden="1"/>
    <row r="152" ht="14.5" hidden="1"/>
    <row r="153" ht="14.5" hidden="1"/>
    <row r="154" ht="14.5" hidden="1"/>
    <row r="155" ht="14.5" hidden="1"/>
    <row r="156" ht="14.5" hidden="1"/>
    <row r="157" ht="14.5" hidden="1"/>
    <row r="158" ht="14.5" hidden="1"/>
    <row r="159" ht="14.5" hidden="1"/>
    <row r="160" ht="14.5" hidden="1"/>
    <row r="161" ht="14.5" hidden="1"/>
    <row r="162" ht="14.5" hidden="1"/>
    <row r="163" ht="14.5" hidden="1"/>
    <row r="164" ht="14.5" hidden="1"/>
    <row r="165" ht="14.5" hidden="1"/>
    <row r="166" ht="14.5" hidden="1"/>
    <row r="167" ht="14.5" hidden="1"/>
    <row r="168" ht="14.5" hidden="1"/>
    <row r="169" ht="14.5" hidden="1"/>
    <row r="170" ht="14.5" hidden="1"/>
    <row r="171" ht="14.5" hidden="1"/>
    <row r="172" ht="14.5" hidden="1"/>
    <row r="173" ht="14.5" hidden="1"/>
    <row r="174" ht="14.5" hidden="1"/>
    <row r="175" ht="14.5" hidden="1"/>
    <row r="176" ht="14.5" hidden="1"/>
    <row r="177" ht="14.5" hidden="1"/>
    <row r="178" ht="14.5" hidden="1"/>
    <row r="179" ht="14.5" hidden="1"/>
    <row r="180" ht="14.5" hidden="1"/>
    <row r="181" ht="14.5" hidden="1"/>
    <row r="182" ht="15" customHeight="1"/>
  </sheetData>
  <sheetProtection algorithmName="SHA-512" hashValue="hQAivBAm9HUH8lX6JSg+bomHBWNWoxcUuXYGEdR7rLv/7lvUFtuThk2fOFyZ2k7aQ0CeBZNdnS7C4VFeYxxkUw==" saltValue="CtCKRtBeqfaCQ3Cc/WlafQ==" spinCount="100000" sheet="1" selectLockedCells="1"/>
  <protectedRanges>
    <protectedRange sqref="E45:G49 F8:G9 F12:G13 F16:G17 F39:G39 F41:G44 F51:G51 F59:G62 E88:G88 D95:E95 D100:E100 H92 H97 F19:G20 F22:G23 F25:G26 F29:G30 E27:E28 E31 E34 E37 E61 F32:G33 F35:G37" name="Range1"/>
    <protectedRange sqref="F11:G11" name="Range1_1"/>
    <protectedRange sqref="F15:G15" name="Range1_2"/>
    <protectedRange sqref="F18:G18" name="Range1_3"/>
    <protectedRange sqref="F21:G21" name="Range1_4"/>
    <protectedRange sqref="F24:G24" name="Range1_5"/>
    <protectedRange sqref="F27:G27" name="Range1_6"/>
    <protectedRange sqref="F67:G68 F70:G71 F73:G74 F76:G77 F79:G83" name="Range1_7"/>
  </protectedRanges>
  <mergeCells count="13">
    <mergeCell ref="A1:J1"/>
    <mergeCell ref="D97:E97"/>
    <mergeCell ref="D100:E100"/>
    <mergeCell ref="C58:C61"/>
    <mergeCell ref="C65:C80"/>
    <mergeCell ref="D92:E92"/>
    <mergeCell ref="D95:E95"/>
    <mergeCell ref="C50:C57"/>
    <mergeCell ref="C7:C9"/>
    <mergeCell ref="C10:C37"/>
    <mergeCell ref="C38:C49"/>
    <mergeCell ref="D85:E85"/>
    <mergeCell ref="D88:G88"/>
  </mergeCells>
  <phoneticPr fontId="2" type="noConversion"/>
  <conditionalFormatting sqref="F100">
    <cfRule type="containsText" dxfId="28" priority="47" operator="containsText" text="OK">
      <formula>NOT(ISERROR(SEARCH("OK",F100)))</formula>
    </cfRule>
    <cfRule type="containsText" dxfId="27" priority="48" operator="containsText" text="Please fill in">
      <formula>NOT(ISERROR(SEARCH("Please fill in",F100)))</formula>
    </cfRule>
  </conditionalFormatting>
  <conditionalFormatting sqref="F85:G85">
    <cfRule type="containsText" dxfId="26" priority="5" operator="containsText" text="ERROR">
      <formula>NOT(ISERROR(SEARCH("ERROR",F85)))</formula>
    </cfRule>
    <cfRule type="containsText" dxfId="25" priority="6" operator="containsText" text="OK">
      <formula>NOT(ISERROR(SEARCH("OK",F85)))</formula>
    </cfRule>
  </conditionalFormatting>
  <conditionalFormatting sqref="H46:H48 H49:J82">
    <cfRule type="containsText" dxfId="24" priority="3" operator="containsText" text="OK">
      <formula>NOT(ISERROR(SEARCH("OK",H46)))</formula>
    </cfRule>
    <cfRule type="containsText" dxfId="23" priority="4" operator="containsText" text="Please fill in">
      <formula>NOT(ISERROR(SEARCH("Please fill in",H46)))</formula>
    </cfRule>
  </conditionalFormatting>
  <conditionalFormatting sqref="H8:J44 F95">
    <cfRule type="containsText" dxfId="22" priority="49" operator="containsText" text="OK">
      <formula>NOT(ISERROR(SEARCH("OK",F8)))</formula>
    </cfRule>
    <cfRule type="containsText" dxfId="21" priority="50" operator="containsText" text="Please fill in">
      <formula>NOT(ISERROR(SEARCH("Please fill in",F8)))</formula>
    </cfRule>
  </conditionalFormatting>
  <conditionalFormatting sqref="I92">
    <cfRule type="containsText" dxfId="20" priority="45" operator="containsText" text="OK">
      <formula>NOT(ISERROR(SEARCH("OK",I92)))</formula>
    </cfRule>
    <cfRule type="containsText" dxfId="19" priority="46" operator="containsText" text="Please fill in">
      <formula>NOT(ISERROR(SEARCH("Please fill in",I92)))</formula>
    </cfRule>
  </conditionalFormatting>
  <conditionalFormatting sqref="I97">
    <cfRule type="containsText" dxfId="18" priority="43" operator="containsText" text="OK">
      <formula>NOT(ISERROR(SEARCH("OK",I97)))</formula>
    </cfRule>
    <cfRule type="containsText" dxfId="17" priority="44" operator="containsText" text="Please fill in">
      <formula>NOT(ISERROR(SEARCH("Please fill in",I97)))</formula>
    </cfRule>
  </conditionalFormatting>
  <conditionalFormatting sqref="I45:J48">
    <cfRule type="containsText" dxfId="16" priority="1" operator="containsText" text="OK">
      <formula>NOT(ISERROR(SEARCH("OK",I45)))</formula>
    </cfRule>
    <cfRule type="containsText" dxfId="15" priority="2" operator="containsText" text="Please fill in">
      <formula>NOT(ISERROR(SEARCH("Please fill in",I45)))</formula>
    </cfRule>
  </conditionalFormatting>
  <dataValidations xWindow="1080" yWindow="758" count="7">
    <dataValidation type="textLength" allowBlank="1" showInputMessage="1" showErrorMessage="1" sqref="H61 H34 H37 H28 H31 H46:H49 I46:J48" xr:uid="{939930F6-B1B7-4D3C-9B07-5F90661086B3}">
      <formula1>0</formula1>
      <formula2>100000</formula2>
    </dataValidation>
    <dataValidation type="decimal" operator="greaterThanOrEqual" allowBlank="1" showErrorMessage="1" sqref="F8:G9 F11:G13 F39:G39 F51:G51 F53:G57 F59:G62 F15:G27 F67:G68 F70:G71 F73:G74 F76:G77 F79:G83 F35:G37 F29:G30 F32:G33 F41:G44 F46:G49" xr:uid="{D003A344-9AAC-47AC-837C-ABF63881D1CD}">
      <formula1>0</formula1>
    </dataValidation>
    <dataValidation allowBlank="1" showInputMessage="1" promptTitle="Country" prompt="Please write country name. _x000a__x000a_To input N/A otherwise. " sqref="E57" xr:uid="{E0B2DA11-EF9F-45B6-8A90-C59FA05F93D5}"/>
    <dataValidation type="date" allowBlank="1" showInputMessage="1" showErrorMessage="1" errorTitle="COVER SHEET" error="Insert date in the form dd/mm/yy_x000a_" prompt="dd/mm/yyyy" sqref="H97 H92" xr:uid="{14C73434-F09E-404A-823B-132007AC7685}">
      <formula1>36892</formula1>
      <formula2>72686</formula2>
    </dataValidation>
    <dataValidation type="textLength" operator="greaterThan" showInputMessage="1" promptTitle="Country" prompt="Please write country name._x000a__x000a_Please input &quot;N/A&quot;, if otherwise. " sqref="E37 E49 E61" xr:uid="{ED1AF29D-E107-4DBA-B300-EA16F35F2B1D}">
      <formula1>100</formula1>
    </dataValidation>
    <dataValidation type="list" operator="greaterThan" allowBlank="1" showInputMessage="1" showErrorMessage="1" promptTitle="Country" prompt="Please select country name from dropdown. _x000a__x000a_Please select &quot;N/A&quot;, if not applicable. " sqref="E28 E34 E31 E46:E48" xr:uid="{15C7D322-9589-45D4-B998-6345DEDB4273}">
      <formula1>"N/A, Austria, Belgium, Bulgaria, Croatia, Cyprus, Czechia, Denmark, Estonia, Finland, Greece, Hungary, Italy, Latvia, Lithuania, Netherlands, Poland, Portugal, Romania, Slovakia, Slovenia, Spain, Sweden"</formula1>
    </dataValidation>
    <dataValidation errorStyle="information" allowBlank="1" showInputMessage="1" showErrorMessage="1" prompt="Please insert any additional comments (if applicable) " sqref="D88:G88" xr:uid="{9C26DC4F-0671-49E0-84CD-35274DF7CD56}"/>
  </dataValidations>
  <pageMargins left="0.7" right="0.7" top="0.75" bottom="0.75" header="0.3" footer="0.3"/>
  <pageSetup paperSize="9" orientation="portrait" r:id="rId1"/>
  <ignoredErrors>
    <ignoredError sqref="F5:G5 F66:G66 F52:G57 G65 F69:G69 F72 F75:G75 F78:G78 A88 A7:A82 E5 F6" numberStoredAsText="1"/>
    <ignoredError sqref="G15 G18 G21 G63" numberStoredAsText="1" unlockedFormula="1"/>
    <ignoredError sqref="F24 F28:G28 F31:G31 F34:G34 F18 F21 F45:G45 F40:G40 F58:G58 G64"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C781D-3710-4CD3-A899-2D1846BE031A}">
  <sheetPr>
    <tabColor rgb="FFEDD9C4"/>
  </sheetPr>
  <dimension ref="A1:R1048565"/>
  <sheetViews>
    <sheetView zoomScale="90" zoomScaleNormal="90" workbookViewId="0">
      <selection activeCell="D65" sqref="D65"/>
    </sheetView>
  </sheetViews>
  <sheetFormatPr defaultColWidth="0" defaultRowHeight="14.5" zeroHeight="1"/>
  <cols>
    <col min="1" max="1" width="8.453125" style="330" customWidth="1"/>
    <col min="2" max="2" width="5.453125" style="330" hidden="1" customWidth="1"/>
    <col min="3" max="4" width="74.453125" style="330" customWidth="1"/>
    <col min="5" max="7" width="59.453125" style="330" customWidth="1"/>
    <col min="8" max="8" width="2.453125" style="327" hidden="1" customWidth="1"/>
    <col min="9" max="18" width="0" style="327" hidden="1" customWidth="1"/>
    <col min="19" max="16384" width="9.1796875" style="327" hidden="1"/>
  </cols>
  <sheetData>
    <row r="1" spans="1:11" ht="21.65" customHeight="1">
      <c r="A1" s="500" t="s">
        <v>514</v>
      </c>
      <c r="B1" s="500"/>
      <c r="C1" s="500"/>
      <c r="D1" s="500"/>
      <c r="E1" s="500"/>
      <c r="F1" s="500"/>
      <c r="G1" s="362"/>
      <c r="H1" s="360"/>
      <c r="I1" s="360"/>
      <c r="J1" s="360"/>
      <c r="K1" s="360"/>
    </row>
    <row r="2" spans="1:11" ht="15" customHeight="1" thickBot="1">
      <c r="A2" s="501"/>
      <c r="B2" s="501"/>
      <c r="C2" s="501"/>
      <c r="D2" s="501"/>
      <c r="E2" s="501"/>
      <c r="F2" s="501"/>
      <c r="G2" s="362"/>
      <c r="H2" s="361"/>
      <c r="I2" s="361"/>
      <c r="J2" s="361"/>
      <c r="K2" s="361"/>
    </row>
    <row r="3" spans="1:11" ht="12" customHeight="1"/>
    <row r="4" spans="1:11" ht="12" customHeight="1"/>
    <row r="5" spans="1:11" ht="18.75" customHeight="1">
      <c r="A5" s="335">
        <v>0</v>
      </c>
      <c r="B5" s="327"/>
      <c r="C5" s="359" t="s">
        <v>520</v>
      </c>
      <c r="D5" s="390">
        <f>'Cover Sheet'!C13</f>
        <v>0</v>
      </c>
      <c r="E5" s="327"/>
      <c r="I5" s="337" t="s">
        <v>513</v>
      </c>
    </row>
    <row r="6" spans="1:11" ht="19" customHeight="1">
      <c r="D6" s="338"/>
      <c r="I6" s="337" t="s">
        <v>512</v>
      </c>
    </row>
    <row r="7" spans="1:11" ht="21" customHeight="1">
      <c r="C7" s="336"/>
      <c r="D7" s="336"/>
    </row>
    <row r="8" spans="1:11" ht="37">
      <c r="A8" s="335">
        <v>1</v>
      </c>
      <c r="B8" s="374"/>
      <c r="C8" s="371" t="s">
        <v>702</v>
      </c>
      <c r="D8" s="372"/>
      <c r="E8" s="163" t="str">
        <f>IF(ISBLANK(D8), "Please fill in", "")</f>
        <v>Please fill in</v>
      </c>
      <c r="F8" s="327"/>
    </row>
    <row r="9" spans="1:11" ht="21" customHeight="1">
      <c r="C9" s="336"/>
      <c r="D9" s="336"/>
    </row>
    <row r="10" spans="1:11" ht="30" customHeight="1">
      <c r="C10" s="370" t="str">
        <f>IF(D8 = "Yes", "Please fill in the below table with the relevant information. ", IF(D8 = "No", "Do not fill in the below table below as this is not applicable.", ""))</f>
        <v/>
      </c>
      <c r="D10" s="327"/>
    </row>
    <row r="11" spans="1:11" ht="30" customHeight="1">
      <c r="C11" s="370"/>
    </row>
    <row r="12" spans="1:11" ht="30" customHeight="1">
      <c r="C12" s="278" t="s">
        <v>3</v>
      </c>
      <c r="D12" s="278" t="s">
        <v>5</v>
      </c>
      <c r="E12" s="278" t="s">
        <v>7</v>
      </c>
      <c r="F12" s="278" t="s">
        <v>9</v>
      </c>
    </row>
    <row r="13" spans="1:11" ht="78.75" customHeight="1">
      <c r="A13" s="335">
        <v>0</v>
      </c>
      <c r="B13" s="335"/>
      <c r="C13" s="386" t="s">
        <v>516</v>
      </c>
      <c r="D13" s="386" t="s">
        <v>515</v>
      </c>
      <c r="E13" s="386" t="s">
        <v>517</v>
      </c>
      <c r="F13" s="386" t="s">
        <v>515</v>
      </c>
      <c r="G13" s="340"/>
    </row>
    <row r="14" spans="1:11" ht="21" customHeight="1">
      <c r="A14" s="432">
        <v>2</v>
      </c>
      <c r="B14" s="333"/>
      <c r="C14" s="378"/>
      <c r="D14" s="378"/>
      <c r="E14" s="379"/>
      <c r="F14" s="380"/>
      <c r="G14" s="439"/>
    </row>
    <row r="15" spans="1:11" ht="21" customHeight="1">
      <c r="A15" s="432">
        <v>3</v>
      </c>
      <c r="B15" s="334"/>
      <c r="C15" s="378"/>
      <c r="D15" s="378"/>
      <c r="E15" s="379"/>
      <c r="F15" s="380"/>
      <c r="G15" s="439"/>
    </row>
    <row r="16" spans="1:11" ht="21" customHeight="1">
      <c r="A16" s="432">
        <v>4</v>
      </c>
      <c r="B16" s="333"/>
      <c r="C16" s="378"/>
      <c r="D16" s="378"/>
      <c r="E16" s="379"/>
      <c r="F16" s="380"/>
      <c r="G16" s="439"/>
    </row>
    <row r="17" spans="1:7" ht="21" customHeight="1">
      <c r="A17" s="432">
        <v>5</v>
      </c>
      <c r="B17" s="333"/>
      <c r="C17" s="378"/>
      <c r="D17" s="378"/>
      <c r="E17" s="379"/>
      <c r="F17" s="380"/>
      <c r="G17" s="439"/>
    </row>
    <row r="18" spans="1:7" ht="20.25" customHeight="1">
      <c r="A18" s="432">
        <v>6</v>
      </c>
      <c r="B18" s="333"/>
      <c r="C18" s="378"/>
      <c r="D18" s="378"/>
      <c r="E18" s="379"/>
      <c r="F18" s="380"/>
      <c r="G18" s="439"/>
    </row>
    <row r="19" spans="1:7" ht="20.25" customHeight="1">
      <c r="A19" s="432">
        <v>7</v>
      </c>
      <c r="B19" s="333"/>
      <c r="C19" s="378"/>
      <c r="D19" s="378"/>
      <c r="E19" s="379"/>
      <c r="F19" s="380"/>
      <c r="G19" s="439"/>
    </row>
    <row r="20" spans="1:7" ht="21" customHeight="1">
      <c r="A20" s="432">
        <v>8</v>
      </c>
      <c r="B20" s="333"/>
      <c r="C20" s="378"/>
      <c r="D20" s="378"/>
      <c r="E20" s="379"/>
      <c r="F20" s="380"/>
      <c r="G20" s="439"/>
    </row>
    <row r="21" spans="1:7" ht="20.25" customHeight="1">
      <c r="A21" s="432">
        <v>9</v>
      </c>
      <c r="B21" s="333"/>
      <c r="C21" s="378"/>
      <c r="D21" s="378"/>
      <c r="E21" s="379"/>
      <c r="F21" s="380"/>
      <c r="G21" s="439"/>
    </row>
    <row r="22" spans="1:7" ht="20.25" customHeight="1">
      <c r="A22" s="432">
        <v>11</v>
      </c>
      <c r="B22" s="333"/>
      <c r="C22" s="378"/>
      <c r="D22" s="378"/>
      <c r="E22" s="379"/>
      <c r="F22" s="380"/>
      <c r="G22" s="439"/>
    </row>
    <row r="23" spans="1:7" ht="20.25" customHeight="1">
      <c r="A23" s="432">
        <v>12</v>
      </c>
      <c r="B23" s="333"/>
      <c r="C23" s="378"/>
      <c r="D23" s="378"/>
      <c r="E23" s="379"/>
      <c r="F23" s="380"/>
      <c r="G23" s="439"/>
    </row>
    <row r="24" spans="1:7" ht="20.25" customHeight="1">
      <c r="A24" s="432">
        <v>13</v>
      </c>
      <c r="B24" s="333"/>
      <c r="C24" s="378"/>
      <c r="D24" s="378"/>
      <c r="E24" s="379"/>
      <c r="F24" s="380"/>
      <c r="G24" s="439"/>
    </row>
    <row r="25" spans="1:7" ht="20.25" customHeight="1">
      <c r="A25" s="432">
        <v>14</v>
      </c>
      <c r="B25" s="333"/>
      <c r="C25" s="378"/>
      <c r="D25" s="378"/>
      <c r="E25" s="379"/>
      <c r="F25" s="380"/>
      <c r="G25" s="439"/>
    </row>
    <row r="26" spans="1:7" ht="20.25" customHeight="1">
      <c r="A26" s="432">
        <v>15</v>
      </c>
      <c r="B26" s="333"/>
      <c r="C26" s="378"/>
      <c r="D26" s="378"/>
      <c r="E26" s="379"/>
      <c r="F26" s="380"/>
      <c r="G26" s="439"/>
    </row>
    <row r="27" spans="1:7" ht="20.25" customHeight="1">
      <c r="A27" s="432">
        <v>16</v>
      </c>
      <c r="B27" s="333"/>
      <c r="C27" s="378"/>
      <c r="D27" s="378"/>
      <c r="E27" s="379"/>
      <c r="F27" s="380"/>
      <c r="G27" s="439"/>
    </row>
    <row r="28" spans="1:7" ht="21" customHeight="1">
      <c r="A28" s="432">
        <v>17</v>
      </c>
      <c r="B28" s="333"/>
      <c r="C28" s="378"/>
      <c r="D28" s="378"/>
      <c r="E28" s="379"/>
      <c r="F28" s="380"/>
      <c r="G28" s="439"/>
    </row>
    <row r="29" spans="1:7" ht="20.25" customHeight="1">
      <c r="A29" s="432">
        <v>18</v>
      </c>
      <c r="B29" s="333"/>
      <c r="C29" s="378"/>
      <c r="D29" s="378"/>
      <c r="E29" s="379"/>
      <c r="F29" s="380"/>
      <c r="G29" s="439"/>
    </row>
    <row r="30" spans="1:7" ht="20.25" customHeight="1">
      <c r="A30" s="432">
        <v>19</v>
      </c>
      <c r="B30" s="333"/>
      <c r="C30" s="378"/>
      <c r="D30" s="378"/>
      <c r="E30" s="379"/>
      <c r="F30" s="380"/>
      <c r="G30" s="439"/>
    </row>
    <row r="31" spans="1:7" ht="20.25" customHeight="1">
      <c r="A31" s="432">
        <v>21</v>
      </c>
      <c r="B31" s="333"/>
      <c r="C31" s="378"/>
      <c r="D31" s="378"/>
      <c r="E31" s="379"/>
      <c r="F31" s="380"/>
      <c r="G31" s="439"/>
    </row>
    <row r="32" spans="1:7" ht="20.25" customHeight="1">
      <c r="A32" s="432">
        <v>22</v>
      </c>
      <c r="B32" s="333"/>
      <c r="C32" s="378"/>
      <c r="D32" s="378"/>
      <c r="E32" s="379"/>
      <c r="F32" s="380"/>
      <c r="G32" s="439"/>
    </row>
    <row r="33" spans="1:7" ht="20.25" customHeight="1">
      <c r="A33" s="432">
        <v>23</v>
      </c>
      <c r="B33" s="333"/>
      <c r="C33" s="378"/>
      <c r="D33" s="378"/>
      <c r="E33" s="379"/>
      <c r="F33" s="380"/>
      <c r="G33" s="439"/>
    </row>
    <row r="34" spans="1:7" ht="20.25" customHeight="1">
      <c r="A34" s="432">
        <v>24</v>
      </c>
      <c r="B34" s="333"/>
      <c r="C34" s="378"/>
      <c r="D34" s="378"/>
      <c r="E34" s="379"/>
      <c r="F34" s="380"/>
      <c r="G34" s="439"/>
    </row>
    <row r="35" spans="1:7" ht="20.25" customHeight="1">
      <c r="A35" s="432">
        <v>25</v>
      </c>
      <c r="B35" s="333"/>
      <c r="C35" s="378"/>
      <c r="D35" s="378"/>
      <c r="E35" s="379"/>
      <c r="F35" s="380"/>
      <c r="G35" s="439"/>
    </row>
    <row r="36" spans="1:7" ht="20.25" customHeight="1">
      <c r="A36" s="432">
        <v>26</v>
      </c>
      <c r="B36" s="333"/>
      <c r="C36" s="378"/>
      <c r="D36" s="378"/>
      <c r="E36" s="379"/>
      <c r="F36" s="380"/>
      <c r="G36" s="439"/>
    </row>
    <row r="37" spans="1:7" ht="20.25" customHeight="1">
      <c r="A37" s="432">
        <v>27</v>
      </c>
      <c r="B37" s="333"/>
      <c r="C37" s="378"/>
      <c r="D37" s="378"/>
      <c r="E37" s="379"/>
      <c r="F37" s="380"/>
      <c r="G37" s="439"/>
    </row>
    <row r="38" spans="1:7" ht="20.25" customHeight="1">
      <c r="A38" s="432">
        <v>28</v>
      </c>
      <c r="B38" s="333"/>
      <c r="C38" s="378"/>
      <c r="D38" s="378"/>
      <c r="E38" s="379"/>
      <c r="F38" s="380"/>
      <c r="G38" s="439"/>
    </row>
    <row r="39" spans="1:7" ht="20.25" customHeight="1">
      <c r="A39" s="432">
        <v>29</v>
      </c>
      <c r="B39" s="333"/>
      <c r="C39" s="378"/>
      <c r="D39" s="378"/>
      <c r="E39" s="379"/>
      <c r="F39" s="380"/>
      <c r="G39" s="439"/>
    </row>
    <row r="40" spans="1:7" ht="20.25" customHeight="1">
      <c r="A40" s="432">
        <v>31</v>
      </c>
      <c r="B40" s="333"/>
      <c r="C40" s="378"/>
      <c r="D40" s="378"/>
      <c r="E40" s="379"/>
      <c r="F40" s="380"/>
      <c r="G40" s="439"/>
    </row>
    <row r="41" spans="1:7" ht="20.25" customHeight="1">
      <c r="A41" s="432">
        <v>32</v>
      </c>
      <c r="B41" s="333"/>
      <c r="C41" s="378"/>
      <c r="D41" s="378"/>
      <c r="E41" s="379"/>
      <c r="F41" s="380"/>
      <c r="G41" s="439"/>
    </row>
    <row r="42" spans="1:7" ht="20.25" customHeight="1">
      <c r="A42" s="432">
        <v>33</v>
      </c>
      <c r="B42" s="333"/>
      <c r="C42" s="378"/>
      <c r="D42" s="378"/>
      <c r="E42" s="379"/>
      <c r="F42" s="380"/>
      <c r="G42" s="439"/>
    </row>
    <row r="43" spans="1:7" ht="20.25" customHeight="1">
      <c r="A43" s="432">
        <v>34</v>
      </c>
      <c r="B43" s="333"/>
      <c r="C43" s="378"/>
      <c r="D43" s="378"/>
      <c r="E43" s="379"/>
      <c r="F43" s="380"/>
      <c r="G43" s="439"/>
    </row>
    <row r="44" spans="1:7" ht="20.25" customHeight="1">
      <c r="A44" s="432">
        <v>35</v>
      </c>
      <c r="B44" s="333"/>
      <c r="C44" s="378"/>
      <c r="D44" s="378"/>
      <c r="E44" s="379"/>
      <c r="F44" s="380"/>
      <c r="G44" s="439"/>
    </row>
    <row r="45" spans="1:7" ht="20.25" customHeight="1">
      <c r="A45" s="432">
        <v>36</v>
      </c>
      <c r="B45" s="333"/>
      <c r="C45" s="378"/>
      <c r="D45" s="378"/>
      <c r="E45" s="379"/>
      <c r="F45" s="380"/>
      <c r="G45" s="439"/>
    </row>
    <row r="46" spans="1:7" ht="20.25" customHeight="1">
      <c r="A46" s="432">
        <v>37</v>
      </c>
      <c r="B46" s="333"/>
      <c r="C46" s="378"/>
      <c r="D46" s="378"/>
      <c r="E46" s="379"/>
      <c r="F46" s="380"/>
      <c r="G46" s="439"/>
    </row>
    <row r="47" spans="1:7" ht="20.25" customHeight="1">
      <c r="A47" s="432">
        <v>38</v>
      </c>
      <c r="B47" s="333"/>
      <c r="C47" s="378"/>
      <c r="D47" s="378"/>
      <c r="E47" s="379"/>
      <c r="F47" s="380"/>
      <c r="G47" s="439"/>
    </row>
    <row r="48" spans="1:7" ht="20.25" customHeight="1">
      <c r="A48" s="432">
        <v>39</v>
      </c>
      <c r="B48" s="333"/>
      <c r="C48" s="378"/>
      <c r="D48" s="378"/>
      <c r="E48" s="379"/>
      <c r="F48" s="380"/>
      <c r="G48" s="439"/>
    </row>
    <row r="49" spans="1:7" ht="20.25" customHeight="1">
      <c r="A49" s="432">
        <v>41</v>
      </c>
      <c r="B49" s="333"/>
      <c r="C49" s="378"/>
      <c r="D49" s="378"/>
      <c r="E49" s="379"/>
      <c r="F49" s="380"/>
      <c r="G49" s="439"/>
    </row>
    <row r="50" spans="1:7" ht="20.25" customHeight="1">
      <c r="A50" s="432">
        <v>42</v>
      </c>
      <c r="B50" s="333"/>
      <c r="C50" s="378"/>
      <c r="D50" s="378"/>
      <c r="E50" s="379"/>
      <c r="F50" s="380"/>
      <c r="G50" s="439"/>
    </row>
    <row r="51" spans="1:7" ht="20.25" customHeight="1">
      <c r="A51" s="432">
        <v>43</v>
      </c>
      <c r="B51" s="333"/>
      <c r="C51" s="378"/>
      <c r="D51" s="378"/>
      <c r="E51" s="379"/>
      <c r="F51" s="380"/>
      <c r="G51" s="439"/>
    </row>
    <row r="52" spans="1:7" ht="20.25" customHeight="1">
      <c r="A52" s="432">
        <v>44</v>
      </c>
      <c r="B52" s="333"/>
      <c r="C52" s="378"/>
      <c r="D52" s="378"/>
      <c r="E52" s="379"/>
      <c r="F52" s="380"/>
      <c r="G52" s="439"/>
    </row>
    <row r="53" spans="1:7" ht="20.25" customHeight="1">
      <c r="A53" s="432">
        <v>45</v>
      </c>
      <c r="B53" s="333"/>
      <c r="C53" s="378"/>
      <c r="D53" s="378"/>
      <c r="E53" s="379"/>
      <c r="F53" s="380"/>
      <c r="G53" s="439"/>
    </row>
    <row r="54" spans="1:7" ht="20.25" customHeight="1">
      <c r="A54" s="432">
        <v>46</v>
      </c>
      <c r="B54" s="333"/>
      <c r="C54" s="378"/>
      <c r="D54" s="378"/>
      <c r="E54" s="379"/>
      <c r="F54" s="380"/>
      <c r="G54" s="439"/>
    </row>
    <row r="55" spans="1:7" ht="20.25" customHeight="1">
      <c r="A55" s="432">
        <v>47</v>
      </c>
      <c r="B55" s="333"/>
      <c r="C55" s="378"/>
      <c r="D55" s="378"/>
      <c r="E55" s="379"/>
      <c r="F55" s="380"/>
      <c r="G55" s="439"/>
    </row>
    <row r="56" spans="1:7" ht="20.25" customHeight="1">
      <c r="A56" s="432">
        <v>48</v>
      </c>
      <c r="B56" s="333"/>
      <c r="C56" s="378"/>
      <c r="D56" s="378"/>
      <c r="E56" s="379"/>
      <c r="F56" s="380"/>
      <c r="G56" s="439"/>
    </row>
    <row r="57" spans="1:7" ht="20.25" customHeight="1">
      <c r="A57" s="432">
        <v>49</v>
      </c>
      <c r="B57" s="333"/>
      <c r="C57" s="378"/>
      <c r="D57" s="378"/>
      <c r="E57" s="379"/>
      <c r="F57" s="380"/>
      <c r="G57" s="439"/>
    </row>
    <row r="58" spans="1:7" ht="20.25" customHeight="1">
      <c r="A58" s="432">
        <v>50</v>
      </c>
      <c r="B58" s="333"/>
      <c r="C58" s="378"/>
      <c r="D58" s="378"/>
      <c r="E58" s="379"/>
      <c r="F58" s="380"/>
      <c r="G58" s="439"/>
    </row>
    <row r="59" spans="1:7" ht="20.25" customHeight="1">
      <c r="A59" s="432">
        <v>51</v>
      </c>
      <c r="B59" s="333"/>
      <c r="C59" s="378"/>
      <c r="D59" s="378"/>
      <c r="E59" s="379"/>
      <c r="F59" s="380"/>
      <c r="G59" s="439"/>
    </row>
    <row r="60" spans="1:7" ht="20.25" customHeight="1">
      <c r="A60" s="432">
        <v>52</v>
      </c>
      <c r="B60" s="333"/>
      <c r="C60" s="378"/>
      <c r="D60" s="378"/>
      <c r="E60" s="379"/>
      <c r="F60" s="380"/>
      <c r="G60" s="439"/>
    </row>
    <row r="61" spans="1:7" ht="20.25" customHeight="1">
      <c r="A61" s="432">
        <v>53</v>
      </c>
      <c r="B61" s="333"/>
      <c r="C61" s="378"/>
      <c r="D61" s="378"/>
      <c r="E61" s="379"/>
      <c r="F61" s="380"/>
      <c r="G61" s="439"/>
    </row>
    <row r="62" spans="1:7" ht="20.25" customHeight="1">
      <c r="A62" s="432">
        <v>54</v>
      </c>
      <c r="B62" s="333"/>
      <c r="C62" s="378"/>
      <c r="D62" s="378"/>
      <c r="E62" s="379"/>
      <c r="F62" s="380"/>
      <c r="G62" s="439"/>
    </row>
    <row r="63" spans="1:7" ht="20.25" customHeight="1">
      <c r="A63" s="432">
        <v>55</v>
      </c>
      <c r="B63" s="333"/>
      <c r="C63" s="378"/>
      <c r="D63" s="378"/>
      <c r="E63" s="379"/>
      <c r="F63" s="380"/>
      <c r="G63" s="439"/>
    </row>
    <row r="64" spans="1:7" ht="20.25" customHeight="1">
      <c r="A64" s="432">
        <v>56</v>
      </c>
      <c r="B64" s="333"/>
      <c r="C64" s="378"/>
      <c r="D64" s="378"/>
      <c r="E64" s="379"/>
      <c r="F64" s="380"/>
      <c r="G64" s="439"/>
    </row>
    <row r="65" spans="1:7" ht="20.25" customHeight="1">
      <c r="A65" s="432">
        <v>57</v>
      </c>
      <c r="B65" s="333"/>
      <c r="C65" s="378"/>
      <c r="D65" s="378"/>
      <c r="E65" s="379"/>
      <c r="F65" s="380"/>
      <c r="G65" s="439"/>
    </row>
    <row r="66" spans="1:7" ht="20.25" customHeight="1">
      <c r="A66" s="432">
        <v>58</v>
      </c>
      <c r="B66" s="333"/>
      <c r="C66" s="378"/>
      <c r="D66" s="378"/>
      <c r="E66" s="379"/>
      <c r="F66" s="380"/>
      <c r="G66" s="439"/>
    </row>
    <row r="67" spans="1:7" ht="20.25" customHeight="1">
      <c r="A67" s="432">
        <v>59</v>
      </c>
      <c r="B67" s="333"/>
      <c r="C67" s="378"/>
      <c r="D67" s="378"/>
      <c r="E67" s="379"/>
      <c r="F67" s="380"/>
      <c r="G67" s="439"/>
    </row>
    <row r="68" spans="1:7" ht="20.25" customHeight="1">
      <c r="A68" s="432">
        <v>60</v>
      </c>
      <c r="B68" s="333"/>
      <c r="C68" s="378"/>
      <c r="D68" s="378"/>
      <c r="E68" s="379"/>
      <c r="F68" s="380"/>
      <c r="G68" s="439"/>
    </row>
    <row r="69" spans="1:7" ht="20.25" customHeight="1">
      <c r="A69" s="432">
        <v>61</v>
      </c>
      <c r="B69" s="333"/>
      <c r="C69" s="378"/>
      <c r="D69" s="378"/>
      <c r="E69" s="379"/>
      <c r="F69" s="380"/>
      <c r="G69" s="439"/>
    </row>
    <row r="70" spans="1:7" ht="20.25" customHeight="1">
      <c r="A70" s="432">
        <v>62</v>
      </c>
      <c r="B70" s="333"/>
      <c r="C70" s="378"/>
      <c r="D70" s="378"/>
      <c r="E70" s="379"/>
      <c r="F70" s="380"/>
      <c r="G70" s="439"/>
    </row>
    <row r="71" spans="1:7" ht="20.25" customHeight="1">
      <c r="A71" s="432">
        <v>63</v>
      </c>
      <c r="B71" s="333"/>
      <c r="C71" s="378"/>
      <c r="D71" s="378"/>
      <c r="E71" s="379"/>
      <c r="F71" s="380"/>
      <c r="G71" s="439"/>
    </row>
    <row r="72" spans="1:7" ht="20.25" customHeight="1">
      <c r="A72" s="432">
        <v>64</v>
      </c>
      <c r="B72" s="333"/>
      <c r="C72" s="378"/>
      <c r="D72" s="378"/>
      <c r="E72" s="379"/>
      <c r="F72" s="380"/>
      <c r="G72" s="439"/>
    </row>
    <row r="73" spans="1:7" ht="20.25" hidden="1" customHeight="1">
      <c r="A73" s="431" t="s">
        <v>528</v>
      </c>
      <c r="B73" s="333"/>
      <c r="C73" s="332"/>
      <c r="D73" s="332"/>
      <c r="E73" s="339"/>
      <c r="F73" s="342"/>
      <c r="G73" s="341"/>
    </row>
    <row r="74" spans="1:7" ht="20.25" hidden="1" customHeight="1">
      <c r="A74" s="431" t="s">
        <v>529</v>
      </c>
      <c r="B74" s="333"/>
      <c r="C74" s="332"/>
      <c r="D74" s="332"/>
      <c r="E74" s="339"/>
      <c r="F74" s="342"/>
      <c r="G74" s="341"/>
    </row>
    <row r="75" spans="1:7" ht="20.25" hidden="1" customHeight="1">
      <c r="A75" s="431" t="s">
        <v>530</v>
      </c>
      <c r="B75" s="333"/>
      <c r="C75" s="332"/>
      <c r="D75" s="332"/>
      <c r="E75" s="339"/>
      <c r="F75" s="342"/>
      <c r="G75" s="341"/>
    </row>
    <row r="76" spans="1:7" ht="20.25" hidden="1" customHeight="1">
      <c r="A76" s="431" t="s">
        <v>531</v>
      </c>
      <c r="B76" s="333"/>
      <c r="C76" s="332"/>
      <c r="D76" s="332"/>
      <c r="E76" s="339"/>
      <c r="F76" s="342"/>
      <c r="G76" s="341"/>
    </row>
    <row r="77" spans="1:7" ht="20.25" hidden="1" customHeight="1">
      <c r="A77" s="431" t="s">
        <v>532</v>
      </c>
      <c r="B77" s="333"/>
      <c r="C77" s="332"/>
      <c r="D77" s="332"/>
      <c r="E77" s="339"/>
      <c r="F77" s="342"/>
      <c r="G77" s="341"/>
    </row>
    <row r="78" spans="1:7" ht="20.25" hidden="1" customHeight="1">
      <c r="A78" s="431" t="s">
        <v>533</v>
      </c>
      <c r="B78" s="333"/>
      <c r="C78" s="332"/>
      <c r="D78" s="332"/>
      <c r="E78" s="339"/>
      <c r="F78" s="342"/>
      <c r="G78" s="341"/>
    </row>
    <row r="79" spans="1:7" ht="20.25" hidden="1" customHeight="1">
      <c r="A79" s="431" t="s">
        <v>534</v>
      </c>
      <c r="B79" s="333"/>
      <c r="C79" s="332"/>
      <c r="D79" s="332"/>
      <c r="E79" s="339"/>
      <c r="F79" s="342"/>
      <c r="G79" s="341"/>
    </row>
    <row r="80" spans="1:7" ht="20.25" hidden="1" customHeight="1">
      <c r="A80" s="431" t="s">
        <v>535</v>
      </c>
      <c r="B80" s="333"/>
      <c r="C80" s="332"/>
      <c r="D80" s="332"/>
      <c r="E80" s="339"/>
      <c r="F80" s="342"/>
      <c r="G80" s="341"/>
    </row>
    <row r="81" spans="1:7" ht="20.25" hidden="1" customHeight="1">
      <c r="A81" s="431" t="s">
        <v>536</v>
      </c>
      <c r="B81" s="333"/>
      <c r="C81" s="332"/>
      <c r="D81" s="332"/>
      <c r="E81" s="339"/>
      <c r="F81" s="342"/>
      <c r="G81" s="341"/>
    </row>
    <row r="82" spans="1:7" ht="20.25" hidden="1" customHeight="1">
      <c r="A82" s="431" t="s">
        <v>537</v>
      </c>
      <c r="B82" s="333"/>
      <c r="C82" s="332"/>
      <c r="D82" s="332"/>
      <c r="E82" s="339"/>
      <c r="F82" s="342"/>
      <c r="G82" s="341"/>
    </row>
    <row r="83" spans="1:7" ht="20.25" hidden="1" customHeight="1">
      <c r="A83" s="431" t="s">
        <v>538</v>
      </c>
      <c r="B83" s="333"/>
      <c r="C83" s="332"/>
      <c r="D83" s="332"/>
      <c r="E83" s="339"/>
      <c r="F83" s="342"/>
      <c r="G83" s="341"/>
    </row>
    <row r="84" spans="1:7" ht="20.25" hidden="1" customHeight="1">
      <c r="A84" s="431" t="s">
        <v>539</v>
      </c>
      <c r="B84" s="333"/>
      <c r="C84" s="332"/>
      <c r="D84" s="332"/>
      <c r="E84" s="339"/>
      <c r="F84" s="342"/>
      <c r="G84" s="341"/>
    </row>
    <row r="85" spans="1:7" ht="20.25" hidden="1" customHeight="1">
      <c r="A85" s="431" t="s">
        <v>540</v>
      </c>
      <c r="B85" s="333"/>
      <c r="C85" s="332"/>
      <c r="D85" s="332"/>
      <c r="E85" s="339"/>
      <c r="F85" s="342"/>
      <c r="G85" s="341"/>
    </row>
    <row r="86" spans="1:7" ht="20.25" hidden="1" customHeight="1">
      <c r="A86" s="431" t="s">
        <v>541</v>
      </c>
      <c r="B86" s="333"/>
      <c r="C86" s="332"/>
      <c r="D86" s="332"/>
      <c r="E86" s="339"/>
      <c r="F86" s="342"/>
      <c r="G86" s="341"/>
    </row>
    <row r="87" spans="1:7" ht="20.25" hidden="1" customHeight="1">
      <c r="A87" s="431" t="s">
        <v>542</v>
      </c>
      <c r="B87" s="333"/>
      <c r="C87" s="332"/>
      <c r="D87" s="332"/>
      <c r="E87" s="339"/>
      <c r="F87" s="342"/>
      <c r="G87" s="341"/>
    </row>
    <row r="88" spans="1:7" ht="20.25" hidden="1" customHeight="1">
      <c r="A88" s="431" t="s">
        <v>543</v>
      </c>
      <c r="B88" s="333"/>
      <c r="C88" s="332"/>
      <c r="D88" s="332"/>
      <c r="E88" s="339"/>
      <c r="F88" s="342"/>
      <c r="G88" s="341"/>
    </row>
    <row r="89" spans="1:7" ht="20.25" hidden="1" customHeight="1">
      <c r="A89" s="431" t="s">
        <v>544</v>
      </c>
      <c r="B89" s="333"/>
      <c r="C89" s="332"/>
      <c r="D89" s="332"/>
      <c r="E89" s="339"/>
      <c r="F89" s="342"/>
      <c r="G89" s="341"/>
    </row>
    <row r="90" spans="1:7" ht="20.25" hidden="1" customHeight="1">
      <c r="A90" s="431" t="s">
        <v>545</v>
      </c>
      <c r="B90" s="333"/>
      <c r="C90" s="332"/>
      <c r="D90" s="332"/>
      <c r="E90" s="339"/>
      <c r="F90" s="342"/>
      <c r="G90" s="341"/>
    </row>
    <row r="91" spans="1:7" ht="20.25" hidden="1" customHeight="1">
      <c r="A91" s="431" t="s">
        <v>546</v>
      </c>
      <c r="B91" s="333"/>
      <c r="C91" s="332"/>
      <c r="D91" s="332"/>
      <c r="E91" s="339"/>
      <c r="F91" s="342"/>
      <c r="G91" s="341"/>
    </row>
    <row r="92" spans="1:7" ht="20.25" hidden="1" customHeight="1">
      <c r="A92" s="431" t="s">
        <v>547</v>
      </c>
      <c r="B92" s="333"/>
      <c r="C92" s="332"/>
      <c r="D92" s="332"/>
      <c r="E92" s="339"/>
      <c r="F92" s="342"/>
      <c r="G92" s="341"/>
    </row>
    <row r="93" spans="1:7" ht="20.25" hidden="1" customHeight="1">
      <c r="A93" s="431" t="s">
        <v>548</v>
      </c>
      <c r="B93" s="333"/>
      <c r="C93" s="332"/>
      <c r="D93" s="332"/>
      <c r="E93" s="339"/>
      <c r="F93" s="342"/>
      <c r="G93" s="341"/>
    </row>
    <row r="94" spans="1:7" ht="20.25" hidden="1" customHeight="1">
      <c r="A94" s="431" t="s">
        <v>549</v>
      </c>
      <c r="B94" s="333"/>
      <c r="C94" s="332"/>
      <c r="D94" s="332"/>
      <c r="E94" s="339"/>
      <c r="F94" s="342"/>
      <c r="G94" s="341"/>
    </row>
    <row r="95" spans="1:7" ht="20.25" hidden="1" customHeight="1">
      <c r="A95" s="431" t="s">
        <v>550</v>
      </c>
      <c r="B95" s="333"/>
      <c r="C95" s="332"/>
      <c r="D95" s="332"/>
      <c r="E95" s="339"/>
      <c r="F95" s="342"/>
      <c r="G95" s="341"/>
    </row>
    <row r="96" spans="1:7" ht="20.25" hidden="1" customHeight="1">
      <c r="A96" s="431" t="s">
        <v>551</v>
      </c>
      <c r="B96" s="333"/>
      <c r="C96" s="332"/>
      <c r="D96" s="332"/>
      <c r="E96" s="339"/>
      <c r="F96" s="342"/>
      <c r="G96" s="341"/>
    </row>
    <row r="97" spans="1:7" ht="20.25" hidden="1" customHeight="1">
      <c r="A97" s="431" t="s">
        <v>552</v>
      </c>
      <c r="B97" s="333"/>
      <c r="C97" s="332"/>
      <c r="D97" s="332"/>
      <c r="E97" s="339"/>
      <c r="F97" s="342"/>
      <c r="G97" s="341"/>
    </row>
    <row r="98" spans="1:7" ht="20.25" hidden="1" customHeight="1">
      <c r="A98" s="431" t="s">
        <v>553</v>
      </c>
      <c r="B98" s="333"/>
      <c r="C98" s="332"/>
      <c r="D98" s="332"/>
      <c r="E98" s="339"/>
      <c r="F98" s="342"/>
      <c r="G98" s="341"/>
    </row>
    <row r="99" spans="1:7" ht="20.25" hidden="1" customHeight="1">
      <c r="A99" s="431" t="s">
        <v>554</v>
      </c>
      <c r="B99" s="333"/>
      <c r="C99" s="332"/>
      <c r="D99" s="332"/>
      <c r="E99" s="339"/>
      <c r="F99" s="342"/>
      <c r="G99" s="341"/>
    </row>
    <row r="100" spans="1:7" ht="20.25" hidden="1" customHeight="1">
      <c r="A100" s="431" t="s">
        <v>555</v>
      </c>
      <c r="B100" s="333"/>
      <c r="C100" s="332"/>
      <c r="D100" s="332"/>
      <c r="E100" s="339"/>
      <c r="F100" s="342"/>
      <c r="G100" s="341"/>
    </row>
    <row r="101" spans="1:7" ht="20.25" hidden="1" customHeight="1">
      <c r="A101" s="431" t="s">
        <v>556</v>
      </c>
      <c r="B101" s="333"/>
      <c r="C101" s="332"/>
      <c r="D101" s="332"/>
      <c r="E101" s="339"/>
      <c r="F101" s="342"/>
      <c r="G101" s="341"/>
    </row>
    <row r="102" spans="1:7" ht="20.25" hidden="1" customHeight="1">
      <c r="A102" s="431" t="s">
        <v>557</v>
      </c>
      <c r="B102" s="333"/>
      <c r="C102" s="332"/>
      <c r="D102" s="332"/>
      <c r="E102" s="339"/>
      <c r="F102" s="342"/>
      <c r="G102" s="341"/>
    </row>
    <row r="103" spans="1:7" ht="20.25" hidden="1" customHeight="1">
      <c r="A103" s="431" t="s">
        <v>558</v>
      </c>
      <c r="B103" s="333"/>
      <c r="C103" s="332"/>
      <c r="D103" s="332"/>
      <c r="E103" s="339"/>
      <c r="F103" s="342"/>
      <c r="G103" s="341"/>
    </row>
    <row r="104" spans="1:7" ht="20.25" hidden="1" customHeight="1">
      <c r="A104" s="431" t="s">
        <v>559</v>
      </c>
      <c r="B104" s="333"/>
      <c r="C104" s="332"/>
      <c r="D104" s="332"/>
      <c r="E104" s="339"/>
      <c r="F104" s="342"/>
      <c r="G104" s="341"/>
    </row>
    <row r="105" spans="1:7" ht="20.25" hidden="1" customHeight="1">
      <c r="A105" s="431" t="s">
        <v>560</v>
      </c>
      <c r="B105" s="333"/>
      <c r="C105" s="332"/>
      <c r="D105" s="332"/>
      <c r="E105" s="339"/>
      <c r="F105" s="342"/>
      <c r="G105" s="341"/>
    </row>
    <row r="106" spans="1:7" ht="20.25" hidden="1" customHeight="1">
      <c r="A106" s="431" t="s">
        <v>561</v>
      </c>
      <c r="B106" s="333"/>
      <c r="C106" s="332"/>
      <c r="D106" s="332"/>
      <c r="E106" s="339"/>
      <c r="F106" s="342"/>
      <c r="G106" s="341"/>
    </row>
    <row r="107" spans="1:7" ht="20.25" hidden="1" customHeight="1">
      <c r="A107" s="431" t="s">
        <v>562</v>
      </c>
      <c r="B107" s="333"/>
      <c r="C107" s="332"/>
      <c r="D107" s="332"/>
      <c r="E107" s="339"/>
      <c r="F107" s="342"/>
      <c r="G107" s="341"/>
    </row>
    <row r="108" spans="1:7" ht="20.25" hidden="1" customHeight="1">
      <c r="A108" s="431" t="s">
        <v>563</v>
      </c>
      <c r="B108" s="333"/>
      <c r="C108" s="332"/>
      <c r="D108" s="332"/>
      <c r="E108" s="339"/>
      <c r="F108" s="342"/>
      <c r="G108" s="341"/>
    </row>
    <row r="109" spans="1:7" ht="20.25" hidden="1" customHeight="1">
      <c r="A109" s="431" t="s">
        <v>564</v>
      </c>
      <c r="B109" s="333"/>
      <c r="C109" s="332"/>
      <c r="D109" s="332"/>
      <c r="E109" s="339"/>
      <c r="F109" s="342"/>
      <c r="G109" s="341"/>
    </row>
    <row r="110" spans="1:7" ht="20.25" hidden="1" customHeight="1">
      <c r="A110" s="431" t="s">
        <v>565</v>
      </c>
      <c r="B110" s="333"/>
      <c r="C110" s="332"/>
      <c r="D110" s="332"/>
      <c r="E110" s="339"/>
      <c r="F110" s="342"/>
      <c r="G110" s="341"/>
    </row>
    <row r="111" spans="1:7" ht="20.25" hidden="1" customHeight="1">
      <c r="A111" s="431" t="s">
        <v>566</v>
      </c>
      <c r="B111" s="333"/>
      <c r="C111" s="332"/>
      <c r="D111" s="332"/>
      <c r="E111" s="339"/>
      <c r="F111" s="342"/>
      <c r="G111" s="341"/>
    </row>
    <row r="112" spans="1:7" ht="20.25" hidden="1" customHeight="1">
      <c r="A112" s="431" t="s">
        <v>567</v>
      </c>
      <c r="B112" s="333"/>
      <c r="C112" s="332"/>
      <c r="D112" s="332"/>
      <c r="E112" s="339"/>
      <c r="F112" s="342"/>
      <c r="G112" s="341"/>
    </row>
    <row r="113" spans="1:7" ht="20.25" hidden="1" customHeight="1">
      <c r="A113" s="431" t="s">
        <v>568</v>
      </c>
      <c r="B113" s="333"/>
      <c r="C113" s="332"/>
      <c r="D113" s="332"/>
      <c r="E113" s="339"/>
      <c r="F113" s="342"/>
      <c r="G113" s="341"/>
    </row>
    <row r="114" spans="1:7" ht="20.25" hidden="1" customHeight="1">
      <c r="A114" s="431" t="s">
        <v>569</v>
      </c>
      <c r="B114" s="333"/>
      <c r="C114" s="332"/>
      <c r="D114" s="332"/>
      <c r="E114" s="339"/>
      <c r="F114" s="342"/>
      <c r="G114" s="341"/>
    </row>
    <row r="115" spans="1:7" ht="20.25" hidden="1" customHeight="1">
      <c r="A115" s="431" t="s">
        <v>570</v>
      </c>
      <c r="B115" s="333"/>
      <c r="C115" s="332"/>
      <c r="D115" s="332"/>
      <c r="E115" s="339"/>
      <c r="F115" s="342"/>
      <c r="G115" s="341"/>
    </row>
    <row r="116" spans="1:7" ht="20.25" hidden="1" customHeight="1">
      <c r="A116" s="431" t="s">
        <v>571</v>
      </c>
      <c r="B116" s="333"/>
      <c r="C116" s="332"/>
      <c r="D116" s="332"/>
      <c r="E116" s="339"/>
      <c r="F116" s="342"/>
      <c r="G116" s="341"/>
    </row>
    <row r="117" spans="1:7" ht="20.25" hidden="1" customHeight="1">
      <c r="A117" s="431" t="s">
        <v>572</v>
      </c>
      <c r="B117" s="333"/>
      <c r="C117" s="332"/>
      <c r="D117" s="332"/>
      <c r="E117" s="339"/>
      <c r="F117" s="342"/>
      <c r="G117" s="341"/>
    </row>
    <row r="118" spans="1:7" ht="20.25" hidden="1" customHeight="1">
      <c r="A118" s="431" t="s">
        <v>573</v>
      </c>
      <c r="B118" s="333"/>
      <c r="C118" s="332"/>
      <c r="D118" s="332"/>
      <c r="E118" s="339"/>
      <c r="F118" s="342"/>
      <c r="G118" s="341"/>
    </row>
    <row r="119" spans="1:7" ht="20.25" hidden="1" customHeight="1">
      <c r="A119" s="431" t="s">
        <v>574</v>
      </c>
      <c r="B119" s="333"/>
      <c r="C119" s="332"/>
      <c r="D119" s="332"/>
      <c r="E119" s="339"/>
      <c r="F119" s="342"/>
      <c r="G119" s="341"/>
    </row>
    <row r="120" spans="1:7" ht="20.25" hidden="1" customHeight="1">
      <c r="A120" s="431" t="s">
        <v>575</v>
      </c>
      <c r="B120" s="333"/>
      <c r="C120" s="332"/>
      <c r="D120" s="332"/>
      <c r="E120" s="339"/>
      <c r="F120" s="342"/>
      <c r="G120" s="341"/>
    </row>
    <row r="121" spans="1:7" ht="20.25" hidden="1" customHeight="1">
      <c r="A121" s="431" t="s">
        <v>576</v>
      </c>
      <c r="B121" s="333"/>
      <c r="C121" s="332"/>
      <c r="D121" s="332"/>
      <c r="E121" s="339"/>
      <c r="F121" s="342"/>
      <c r="G121" s="341"/>
    </row>
    <row r="122" spans="1:7" ht="20.25" hidden="1" customHeight="1">
      <c r="A122" s="431" t="s">
        <v>577</v>
      </c>
      <c r="B122" s="333"/>
      <c r="C122" s="332"/>
      <c r="D122" s="332"/>
      <c r="E122" s="339"/>
      <c r="F122" s="342"/>
      <c r="G122" s="341"/>
    </row>
    <row r="123" spans="1:7" ht="20.25" hidden="1" customHeight="1">
      <c r="A123" s="431" t="s">
        <v>578</v>
      </c>
      <c r="B123" s="333"/>
      <c r="C123" s="332"/>
      <c r="D123" s="332"/>
      <c r="E123" s="339"/>
      <c r="F123" s="342"/>
      <c r="G123" s="341"/>
    </row>
    <row r="124" spans="1:7" ht="20.25" hidden="1" customHeight="1">
      <c r="A124" s="431" t="s">
        <v>579</v>
      </c>
      <c r="B124" s="333"/>
      <c r="C124" s="332"/>
      <c r="D124" s="332"/>
      <c r="E124" s="339"/>
      <c r="F124" s="342"/>
      <c r="G124" s="341"/>
    </row>
    <row r="125" spans="1:7" ht="20.25" hidden="1" customHeight="1">
      <c r="A125" s="431" t="s">
        <v>580</v>
      </c>
      <c r="B125" s="333"/>
      <c r="C125" s="332"/>
      <c r="D125" s="332"/>
      <c r="E125" s="339"/>
      <c r="F125" s="342"/>
      <c r="G125" s="341"/>
    </row>
    <row r="126" spans="1:7" ht="20.25" hidden="1" customHeight="1">
      <c r="A126" s="431" t="s">
        <v>581</v>
      </c>
      <c r="B126" s="333"/>
      <c r="C126" s="332"/>
      <c r="D126" s="332"/>
      <c r="E126" s="339"/>
      <c r="F126" s="342"/>
      <c r="G126" s="341"/>
    </row>
    <row r="127" spans="1:7" ht="20.25" hidden="1" customHeight="1">
      <c r="A127" s="431" t="s">
        <v>582</v>
      </c>
      <c r="B127" s="333"/>
      <c r="C127" s="332"/>
      <c r="D127" s="332"/>
      <c r="E127" s="339"/>
      <c r="F127" s="342"/>
      <c r="G127" s="341"/>
    </row>
    <row r="128" spans="1:7" ht="20.25" hidden="1" customHeight="1">
      <c r="A128" s="431" t="s">
        <v>583</v>
      </c>
      <c r="B128" s="333"/>
      <c r="C128" s="332"/>
      <c r="D128" s="332"/>
      <c r="E128" s="339"/>
      <c r="F128" s="342"/>
      <c r="G128" s="341"/>
    </row>
    <row r="129" spans="1:7" ht="20.25" hidden="1" customHeight="1">
      <c r="A129" s="431" t="s">
        <v>584</v>
      </c>
      <c r="B129" s="333"/>
      <c r="C129" s="332"/>
      <c r="D129" s="332"/>
      <c r="E129" s="339"/>
      <c r="F129" s="342"/>
      <c r="G129" s="341"/>
    </row>
    <row r="130" spans="1:7" ht="20.25" hidden="1" customHeight="1">
      <c r="A130" s="431" t="s">
        <v>585</v>
      </c>
      <c r="B130" s="333"/>
      <c r="C130" s="332"/>
      <c r="D130" s="332"/>
      <c r="E130" s="339"/>
      <c r="F130" s="342"/>
      <c r="G130" s="341"/>
    </row>
    <row r="131" spans="1:7" ht="20.25" hidden="1" customHeight="1">
      <c r="A131" s="431" t="s">
        <v>586</v>
      </c>
      <c r="B131" s="333"/>
      <c r="C131" s="332"/>
      <c r="D131" s="332"/>
      <c r="E131" s="339"/>
      <c r="F131" s="342"/>
      <c r="G131" s="341"/>
    </row>
    <row r="132" spans="1:7" ht="20.25" hidden="1" customHeight="1">
      <c r="A132" s="431" t="s">
        <v>587</v>
      </c>
      <c r="B132" s="333"/>
      <c r="C132" s="332"/>
      <c r="D132" s="332"/>
      <c r="E132" s="339"/>
      <c r="F132" s="342"/>
      <c r="G132" s="341"/>
    </row>
    <row r="133" spans="1:7" ht="20.25" hidden="1" customHeight="1">
      <c r="A133" s="431" t="s">
        <v>588</v>
      </c>
      <c r="B133" s="333"/>
      <c r="C133" s="332"/>
      <c r="D133" s="332"/>
      <c r="E133" s="339"/>
      <c r="F133" s="342"/>
      <c r="G133" s="341"/>
    </row>
    <row r="134" spans="1:7" ht="20.25" hidden="1" customHeight="1">
      <c r="A134" s="431" t="s">
        <v>589</v>
      </c>
      <c r="B134" s="333"/>
      <c r="C134" s="332"/>
      <c r="D134" s="332"/>
      <c r="E134" s="339"/>
      <c r="F134" s="342"/>
      <c r="G134" s="341"/>
    </row>
    <row r="135" spans="1:7" ht="20.25" hidden="1" customHeight="1">
      <c r="A135" s="431" t="s">
        <v>590</v>
      </c>
      <c r="B135" s="333"/>
      <c r="C135" s="332"/>
      <c r="D135" s="332"/>
      <c r="E135" s="339"/>
      <c r="F135" s="342"/>
      <c r="G135" s="341"/>
    </row>
    <row r="136" spans="1:7" ht="20.25" hidden="1" customHeight="1">
      <c r="A136" s="431" t="s">
        <v>591</v>
      </c>
      <c r="B136" s="333"/>
      <c r="C136" s="332"/>
      <c r="D136" s="332"/>
      <c r="E136" s="339"/>
      <c r="F136" s="342"/>
      <c r="G136" s="341"/>
    </row>
    <row r="137" spans="1:7" ht="20.25" hidden="1" customHeight="1">
      <c r="A137" s="431" t="s">
        <v>592</v>
      </c>
      <c r="B137" s="333"/>
      <c r="C137" s="332"/>
      <c r="D137" s="332"/>
      <c r="E137" s="339"/>
      <c r="F137" s="342"/>
      <c r="G137" s="341"/>
    </row>
    <row r="138" spans="1:7" ht="20.25" hidden="1" customHeight="1">
      <c r="A138" s="431" t="s">
        <v>593</v>
      </c>
      <c r="B138" s="333"/>
      <c r="C138" s="332"/>
      <c r="D138" s="332"/>
      <c r="E138" s="339"/>
      <c r="F138" s="342"/>
      <c r="G138" s="341"/>
    </row>
    <row r="139" spans="1:7" ht="20.25" hidden="1" customHeight="1">
      <c r="A139" s="431" t="s">
        <v>594</v>
      </c>
      <c r="B139" s="333"/>
      <c r="C139" s="332"/>
      <c r="D139" s="332"/>
      <c r="E139" s="339"/>
      <c r="F139" s="342"/>
      <c r="G139" s="341"/>
    </row>
    <row r="140" spans="1:7" ht="20.25" hidden="1" customHeight="1">
      <c r="A140" s="431" t="s">
        <v>595</v>
      </c>
      <c r="B140" s="333"/>
      <c r="C140" s="332"/>
      <c r="D140" s="332"/>
      <c r="E140" s="339"/>
      <c r="F140" s="342"/>
      <c r="G140" s="341"/>
    </row>
    <row r="141" spans="1:7" ht="20.25" hidden="1" customHeight="1">
      <c r="A141" s="431" t="s">
        <v>596</v>
      </c>
      <c r="B141" s="333"/>
      <c r="C141" s="332"/>
      <c r="D141" s="332"/>
      <c r="E141" s="339"/>
      <c r="F141" s="342"/>
      <c r="G141" s="341"/>
    </row>
    <row r="142" spans="1:7" ht="20.25" hidden="1" customHeight="1">
      <c r="A142" s="431" t="s">
        <v>597</v>
      </c>
      <c r="B142" s="333"/>
      <c r="C142" s="332"/>
      <c r="D142" s="332"/>
      <c r="E142" s="339"/>
      <c r="F142" s="342"/>
      <c r="G142" s="341"/>
    </row>
    <row r="143" spans="1:7" ht="20.25" hidden="1" customHeight="1">
      <c r="A143" s="431" t="s">
        <v>598</v>
      </c>
      <c r="B143" s="333"/>
      <c r="C143" s="332"/>
      <c r="D143" s="332"/>
      <c r="E143" s="339"/>
      <c r="F143" s="342"/>
      <c r="G143" s="341"/>
    </row>
    <row r="144" spans="1:7" ht="20.25" hidden="1" customHeight="1">
      <c r="A144" s="431" t="s">
        <v>599</v>
      </c>
      <c r="B144" s="333"/>
      <c r="C144" s="332"/>
      <c r="D144" s="332"/>
      <c r="E144" s="339"/>
      <c r="F144" s="342"/>
      <c r="G144" s="341"/>
    </row>
    <row r="145" spans="1:7" ht="20.25" hidden="1" customHeight="1">
      <c r="A145" s="431" t="s">
        <v>600</v>
      </c>
      <c r="B145" s="333"/>
      <c r="C145" s="332"/>
      <c r="D145" s="332"/>
      <c r="E145" s="339"/>
      <c r="F145" s="342"/>
      <c r="G145" s="341"/>
    </row>
    <row r="146" spans="1:7" ht="20.25" hidden="1" customHeight="1">
      <c r="A146" s="431" t="s">
        <v>601</v>
      </c>
      <c r="B146" s="333"/>
      <c r="C146" s="332"/>
      <c r="D146" s="332"/>
      <c r="E146" s="339"/>
      <c r="F146" s="342"/>
      <c r="G146" s="341"/>
    </row>
    <row r="147" spans="1:7" ht="20.25" hidden="1" customHeight="1">
      <c r="A147" s="431" t="s">
        <v>602</v>
      </c>
      <c r="B147" s="333"/>
      <c r="C147" s="332"/>
      <c r="D147" s="332"/>
      <c r="E147" s="339"/>
      <c r="F147" s="342"/>
      <c r="G147" s="341"/>
    </row>
    <row r="148" spans="1:7" ht="20.25" hidden="1" customHeight="1">
      <c r="A148" s="431" t="s">
        <v>603</v>
      </c>
      <c r="B148" s="333"/>
      <c r="C148" s="332"/>
      <c r="D148" s="332"/>
      <c r="E148" s="339"/>
      <c r="F148" s="342"/>
      <c r="G148" s="341"/>
    </row>
    <row r="149" spans="1:7" ht="20.25" hidden="1" customHeight="1">
      <c r="A149" s="431" t="s">
        <v>604</v>
      </c>
      <c r="B149" s="333"/>
      <c r="C149" s="332"/>
      <c r="D149" s="332"/>
      <c r="E149" s="339"/>
      <c r="F149" s="342"/>
      <c r="G149" s="341"/>
    </row>
    <row r="150" spans="1:7" ht="20.25" hidden="1" customHeight="1">
      <c r="A150" s="431" t="s">
        <v>605</v>
      </c>
      <c r="B150" s="333"/>
      <c r="C150" s="332"/>
      <c r="D150" s="332"/>
      <c r="E150" s="339"/>
      <c r="F150" s="342"/>
      <c r="G150" s="341"/>
    </row>
    <row r="151" spans="1:7" ht="20.25" hidden="1" customHeight="1">
      <c r="A151" s="431" t="s">
        <v>606</v>
      </c>
      <c r="B151" s="333"/>
      <c r="C151" s="332"/>
      <c r="D151" s="332"/>
      <c r="E151" s="339"/>
      <c r="F151" s="342"/>
      <c r="G151" s="341"/>
    </row>
    <row r="152" spans="1:7" ht="20.25" hidden="1" customHeight="1">
      <c r="A152" s="431" t="s">
        <v>607</v>
      </c>
      <c r="B152" s="333"/>
      <c r="C152" s="332"/>
      <c r="D152" s="332"/>
      <c r="E152" s="339"/>
      <c r="F152" s="342"/>
      <c r="G152" s="341"/>
    </row>
    <row r="153" spans="1:7" ht="20.25" hidden="1" customHeight="1">
      <c r="A153" s="431" t="s">
        <v>608</v>
      </c>
      <c r="B153" s="333"/>
      <c r="C153" s="332"/>
      <c r="D153" s="332"/>
      <c r="E153" s="339"/>
      <c r="F153" s="342"/>
      <c r="G153" s="341"/>
    </row>
    <row r="154" spans="1:7" ht="20.25" hidden="1" customHeight="1">
      <c r="A154" s="431" t="s">
        <v>609</v>
      </c>
      <c r="B154" s="333"/>
      <c r="C154" s="332"/>
      <c r="D154" s="332"/>
      <c r="E154" s="339"/>
      <c r="F154" s="342"/>
      <c r="G154" s="341"/>
    </row>
    <row r="155" spans="1:7" ht="20.25" hidden="1" customHeight="1">
      <c r="A155" s="431" t="s">
        <v>610</v>
      </c>
      <c r="B155" s="333"/>
      <c r="C155" s="332"/>
      <c r="D155" s="332"/>
      <c r="E155" s="339"/>
      <c r="F155" s="342"/>
      <c r="G155" s="341"/>
    </row>
    <row r="156" spans="1:7" ht="20.25" hidden="1" customHeight="1">
      <c r="A156" s="431" t="s">
        <v>611</v>
      </c>
      <c r="B156" s="333"/>
      <c r="C156" s="332"/>
      <c r="D156" s="332"/>
      <c r="E156" s="339"/>
      <c r="F156" s="342"/>
      <c r="G156" s="341"/>
    </row>
    <row r="157" spans="1:7" ht="20.25" hidden="1" customHeight="1">
      <c r="A157" s="431" t="s">
        <v>612</v>
      </c>
      <c r="B157" s="333"/>
      <c r="C157" s="332"/>
      <c r="D157" s="332"/>
      <c r="E157" s="339"/>
      <c r="F157" s="342"/>
      <c r="G157" s="341"/>
    </row>
    <row r="158" spans="1:7" ht="20.25" hidden="1" customHeight="1">
      <c r="A158" s="431" t="s">
        <v>613</v>
      </c>
      <c r="B158" s="333"/>
      <c r="C158" s="332"/>
      <c r="D158" s="332"/>
      <c r="E158" s="339"/>
      <c r="F158" s="342"/>
      <c r="G158" s="341"/>
    </row>
    <row r="159" spans="1:7" ht="20.25" hidden="1" customHeight="1">
      <c r="A159" s="431" t="s">
        <v>614</v>
      </c>
      <c r="B159" s="333"/>
      <c r="C159" s="332"/>
      <c r="D159" s="332"/>
      <c r="E159" s="339"/>
      <c r="F159" s="342"/>
      <c r="G159" s="341"/>
    </row>
    <row r="160" spans="1:7" ht="20.25" hidden="1" customHeight="1">
      <c r="A160" s="431" t="s">
        <v>615</v>
      </c>
      <c r="B160" s="333"/>
      <c r="C160" s="332"/>
      <c r="D160" s="332"/>
      <c r="E160" s="339"/>
      <c r="F160" s="342"/>
      <c r="G160" s="341"/>
    </row>
    <row r="161" spans="1:7" ht="20.25" hidden="1" customHeight="1">
      <c r="A161" s="431" t="s">
        <v>616</v>
      </c>
      <c r="B161" s="333"/>
      <c r="C161" s="332"/>
      <c r="D161" s="332"/>
      <c r="E161" s="339"/>
      <c r="F161" s="342"/>
      <c r="G161" s="341"/>
    </row>
    <row r="162" spans="1:7" ht="20.25" hidden="1" customHeight="1">
      <c r="A162" s="431" t="s">
        <v>617</v>
      </c>
      <c r="B162" s="333"/>
      <c r="C162" s="332"/>
      <c r="D162" s="332"/>
      <c r="E162" s="339"/>
      <c r="F162" s="342"/>
      <c r="G162" s="341"/>
    </row>
    <row r="163" spans="1:7" ht="20.25" hidden="1" customHeight="1">
      <c r="A163" s="431" t="s">
        <v>618</v>
      </c>
      <c r="B163" s="333"/>
      <c r="C163" s="332"/>
      <c r="D163" s="332"/>
      <c r="E163" s="339"/>
      <c r="F163" s="342"/>
      <c r="G163" s="341"/>
    </row>
    <row r="164" spans="1:7" ht="20.25" hidden="1" customHeight="1">
      <c r="A164" s="431" t="s">
        <v>619</v>
      </c>
      <c r="B164" s="333"/>
      <c r="C164" s="332"/>
      <c r="D164" s="332"/>
      <c r="E164" s="339"/>
      <c r="F164" s="342"/>
      <c r="G164" s="341"/>
    </row>
    <row r="165" spans="1:7" ht="20.25" hidden="1" customHeight="1">
      <c r="A165" s="431" t="s">
        <v>620</v>
      </c>
      <c r="B165" s="333"/>
      <c r="C165" s="332"/>
      <c r="D165" s="332"/>
      <c r="E165" s="339"/>
      <c r="F165" s="342"/>
      <c r="G165" s="341"/>
    </row>
    <row r="166" spans="1:7" ht="20.25" hidden="1" customHeight="1">
      <c r="A166" s="431" t="s">
        <v>621</v>
      </c>
      <c r="B166" s="333"/>
      <c r="C166" s="332"/>
      <c r="D166" s="332"/>
      <c r="E166" s="339"/>
      <c r="F166" s="342"/>
      <c r="G166" s="341"/>
    </row>
    <row r="167" spans="1:7" ht="20.25" hidden="1" customHeight="1">
      <c r="A167" s="431" t="s">
        <v>622</v>
      </c>
      <c r="B167" s="333"/>
      <c r="C167" s="332"/>
      <c r="D167" s="332"/>
      <c r="E167" s="339"/>
      <c r="F167" s="342"/>
      <c r="G167" s="341"/>
    </row>
    <row r="168" spans="1:7" ht="20.25" hidden="1" customHeight="1">
      <c r="A168" s="431" t="s">
        <v>623</v>
      </c>
      <c r="B168" s="333"/>
      <c r="C168" s="332"/>
      <c r="D168" s="332"/>
      <c r="E168" s="339"/>
      <c r="F168" s="342"/>
      <c r="G168" s="341"/>
    </row>
    <row r="169" spans="1:7" ht="20.25" hidden="1" customHeight="1">
      <c r="A169" s="431" t="s">
        <v>624</v>
      </c>
      <c r="B169" s="333"/>
      <c r="C169" s="332"/>
      <c r="D169" s="332"/>
      <c r="E169" s="339"/>
      <c r="F169" s="342"/>
      <c r="G169" s="341"/>
    </row>
    <row r="170" spans="1:7" ht="20.25" hidden="1" customHeight="1">
      <c r="A170" s="431" t="s">
        <v>625</v>
      </c>
      <c r="B170" s="333"/>
      <c r="C170" s="332"/>
      <c r="D170" s="332"/>
      <c r="E170" s="339"/>
      <c r="F170" s="342"/>
      <c r="G170" s="341"/>
    </row>
    <row r="171" spans="1:7" ht="20.25" hidden="1" customHeight="1">
      <c r="A171" s="431" t="s">
        <v>626</v>
      </c>
      <c r="B171" s="333"/>
      <c r="C171" s="332"/>
      <c r="D171" s="332"/>
      <c r="E171" s="339"/>
      <c r="F171" s="342"/>
      <c r="G171" s="341"/>
    </row>
    <row r="172" spans="1:7" ht="20.25" hidden="1" customHeight="1">
      <c r="A172" s="431" t="s">
        <v>627</v>
      </c>
      <c r="B172" s="333"/>
      <c r="C172" s="332"/>
      <c r="D172" s="332"/>
      <c r="E172" s="339"/>
      <c r="F172" s="342"/>
      <c r="G172" s="341"/>
    </row>
    <row r="173" spans="1:7" ht="20.25" hidden="1" customHeight="1">
      <c r="A173" s="431" t="s">
        <v>628</v>
      </c>
      <c r="B173" s="333"/>
      <c r="C173" s="332"/>
      <c r="D173" s="332"/>
      <c r="E173" s="339"/>
      <c r="F173" s="342"/>
      <c r="G173" s="341"/>
    </row>
    <row r="174" spans="1:7" ht="20.25" hidden="1" customHeight="1">
      <c r="A174" s="431" t="s">
        <v>629</v>
      </c>
      <c r="B174" s="333"/>
      <c r="C174" s="332"/>
      <c r="D174" s="332"/>
      <c r="E174" s="339"/>
      <c r="F174" s="342"/>
      <c r="G174" s="341"/>
    </row>
    <row r="175" spans="1:7" ht="20.25" hidden="1" customHeight="1">
      <c r="A175" s="431" t="s">
        <v>630</v>
      </c>
      <c r="B175" s="333"/>
      <c r="C175" s="332"/>
      <c r="D175" s="332"/>
      <c r="E175" s="339"/>
      <c r="F175" s="342"/>
      <c r="G175" s="341"/>
    </row>
    <row r="176" spans="1:7" ht="20.25" hidden="1" customHeight="1">
      <c r="A176" s="431" t="s">
        <v>631</v>
      </c>
      <c r="B176" s="333"/>
      <c r="C176" s="332"/>
      <c r="D176" s="332"/>
      <c r="E176" s="339"/>
      <c r="F176" s="342"/>
      <c r="G176" s="341"/>
    </row>
    <row r="177" spans="1:7" ht="20.25" hidden="1" customHeight="1">
      <c r="A177" s="431" t="s">
        <v>632</v>
      </c>
      <c r="B177" s="333"/>
      <c r="C177" s="332"/>
      <c r="D177" s="332"/>
      <c r="E177" s="339"/>
      <c r="F177" s="342"/>
      <c r="G177" s="341"/>
    </row>
    <row r="178" spans="1:7" ht="20.25" hidden="1" customHeight="1">
      <c r="A178" s="431" t="s">
        <v>633</v>
      </c>
      <c r="B178" s="333"/>
      <c r="C178" s="332"/>
      <c r="D178" s="332"/>
      <c r="E178" s="339"/>
      <c r="F178" s="342"/>
      <c r="G178" s="341"/>
    </row>
    <row r="179" spans="1:7" ht="20.25" hidden="1" customHeight="1">
      <c r="A179" s="431" t="s">
        <v>634</v>
      </c>
      <c r="B179" s="333"/>
      <c r="C179" s="332"/>
      <c r="D179" s="332"/>
      <c r="E179" s="339"/>
      <c r="F179" s="342"/>
      <c r="G179" s="341"/>
    </row>
    <row r="180" spans="1:7" ht="20.25" hidden="1" customHeight="1">
      <c r="A180" s="431" t="s">
        <v>635</v>
      </c>
      <c r="B180" s="333"/>
      <c r="C180" s="332"/>
      <c r="D180" s="332"/>
      <c r="E180" s="339"/>
      <c r="F180" s="342"/>
      <c r="G180" s="341"/>
    </row>
    <row r="181" spans="1:7" ht="20.25" hidden="1" customHeight="1">
      <c r="A181" s="431" t="s">
        <v>636</v>
      </c>
      <c r="B181" s="333"/>
      <c r="C181" s="332"/>
      <c r="D181" s="332"/>
      <c r="E181" s="339"/>
      <c r="F181" s="342"/>
      <c r="G181" s="341"/>
    </row>
    <row r="182" spans="1:7" ht="20.25" hidden="1" customHeight="1">
      <c r="A182" s="431" t="s">
        <v>637</v>
      </c>
      <c r="B182" s="333"/>
      <c r="C182" s="332"/>
      <c r="D182" s="332"/>
      <c r="E182" s="339"/>
      <c r="F182" s="342"/>
      <c r="G182" s="341"/>
    </row>
    <row r="183" spans="1:7" ht="20.25" hidden="1" customHeight="1">
      <c r="A183" s="431" t="s">
        <v>638</v>
      </c>
      <c r="B183" s="333"/>
      <c r="C183" s="332"/>
      <c r="D183" s="332"/>
      <c r="E183" s="339"/>
      <c r="F183" s="342"/>
      <c r="G183" s="341"/>
    </row>
    <row r="184" spans="1:7" ht="20.25" hidden="1" customHeight="1">
      <c r="A184" s="431" t="s">
        <v>639</v>
      </c>
      <c r="B184" s="333"/>
      <c r="C184" s="332"/>
      <c r="D184" s="332"/>
      <c r="E184" s="339"/>
      <c r="F184" s="342"/>
      <c r="G184" s="341"/>
    </row>
    <row r="185" spans="1:7" ht="20.25" hidden="1" customHeight="1">
      <c r="A185" s="431" t="s">
        <v>640</v>
      </c>
      <c r="B185" s="333"/>
      <c r="C185" s="332"/>
      <c r="D185" s="332"/>
      <c r="E185" s="339"/>
      <c r="F185" s="342"/>
      <c r="G185" s="341"/>
    </row>
    <row r="186" spans="1:7" ht="20.25" hidden="1" customHeight="1">
      <c r="A186" s="431" t="s">
        <v>641</v>
      </c>
      <c r="B186" s="333"/>
      <c r="C186" s="332"/>
      <c r="D186" s="332"/>
      <c r="E186" s="339"/>
      <c r="F186" s="342"/>
      <c r="G186" s="341"/>
    </row>
    <row r="187" spans="1:7" ht="20.25" hidden="1" customHeight="1">
      <c r="A187" s="431" t="s">
        <v>642</v>
      </c>
      <c r="B187" s="333"/>
      <c r="C187" s="332"/>
      <c r="D187" s="332"/>
      <c r="E187" s="339"/>
      <c r="F187" s="342"/>
      <c r="G187" s="341"/>
    </row>
    <row r="188" spans="1:7" ht="20.25" hidden="1" customHeight="1">
      <c r="A188" s="431" t="s">
        <v>643</v>
      </c>
      <c r="B188" s="333"/>
      <c r="C188" s="332"/>
      <c r="D188" s="332"/>
      <c r="E188" s="339"/>
      <c r="F188" s="342"/>
      <c r="G188" s="341"/>
    </row>
    <row r="189" spans="1:7" ht="20.25" hidden="1" customHeight="1">
      <c r="A189" s="431" t="s">
        <v>644</v>
      </c>
      <c r="B189" s="333"/>
      <c r="C189" s="332"/>
      <c r="D189" s="332"/>
      <c r="E189" s="339"/>
      <c r="F189" s="342"/>
      <c r="G189" s="341"/>
    </row>
    <row r="190" spans="1:7" ht="20.25" hidden="1" customHeight="1">
      <c r="A190" s="431" t="s">
        <v>645</v>
      </c>
      <c r="B190" s="333"/>
      <c r="C190" s="332"/>
      <c r="D190" s="332"/>
      <c r="E190" s="339"/>
      <c r="F190" s="342"/>
      <c r="G190" s="341"/>
    </row>
    <row r="191" spans="1:7" ht="20.25" hidden="1" customHeight="1">
      <c r="A191" s="431" t="s">
        <v>646</v>
      </c>
      <c r="B191" s="333"/>
      <c r="C191" s="332"/>
      <c r="D191" s="332"/>
      <c r="E191" s="339"/>
      <c r="F191" s="342"/>
      <c r="G191" s="341"/>
    </row>
    <row r="192" spans="1:7" ht="20.25" hidden="1" customHeight="1">
      <c r="A192" s="431" t="s">
        <v>647</v>
      </c>
      <c r="B192" s="333"/>
      <c r="C192" s="332"/>
      <c r="D192" s="332"/>
      <c r="E192" s="339"/>
      <c r="F192" s="342"/>
      <c r="G192" s="341"/>
    </row>
    <row r="193" spans="1:7" ht="20.25" hidden="1" customHeight="1">
      <c r="A193" s="431" t="s">
        <v>648</v>
      </c>
      <c r="B193" s="333"/>
      <c r="C193" s="332"/>
      <c r="D193" s="332"/>
      <c r="E193" s="339"/>
      <c r="F193" s="342"/>
      <c r="G193" s="341"/>
    </row>
    <row r="194" spans="1:7" ht="20.25" hidden="1" customHeight="1">
      <c r="A194" s="431" t="s">
        <v>649</v>
      </c>
      <c r="B194" s="333"/>
      <c r="C194" s="332"/>
      <c r="D194" s="332"/>
      <c r="E194" s="339"/>
      <c r="F194" s="342"/>
      <c r="G194" s="341"/>
    </row>
    <row r="195" spans="1:7" ht="20.25" hidden="1" customHeight="1">
      <c r="A195" s="431" t="s">
        <v>650</v>
      </c>
      <c r="B195" s="333"/>
      <c r="C195" s="332"/>
      <c r="D195" s="332"/>
      <c r="E195" s="339"/>
      <c r="F195" s="342"/>
      <c r="G195" s="341"/>
    </row>
    <row r="196" spans="1:7" ht="20.25" hidden="1" customHeight="1">
      <c r="A196" s="431" t="s">
        <v>651</v>
      </c>
      <c r="B196" s="333"/>
      <c r="C196" s="332"/>
      <c r="D196" s="332"/>
      <c r="E196" s="339"/>
      <c r="F196" s="342"/>
      <c r="G196" s="341"/>
    </row>
    <row r="197" spans="1:7" ht="20.25" hidden="1" customHeight="1">
      <c r="A197" s="431" t="s">
        <v>652</v>
      </c>
      <c r="B197" s="333"/>
      <c r="C197" s="332"/>
      <c r="D197" s="332"/>
      <c r="E197" s="339"/>
      <c r="F197" s="342"/>
      <c r="G197" s="341"/>
    </row>
    <row r="198" spans="1:7" ht="20.25" hidden="1" customHeight="1">
      <c r="A198" s="431" t="s">
        <v>653</v>
      </c>
      <c r="B198" s="333"/>
      <c r="C198" s="332"/>
      <c r="D198" s="332"/>
      <c r="E198" s="339"/>
      <c r="F198" s="342"/>
      <c r="G198" s="341"/>
    </row>
    <row r="199" spans="1:7" ht="20.25" hidden="1" customHeight="1">
      <c r="A199" s="431" t="s">
        <v>654</v>
      </c>
      <c r="B199" s="333"/>
      <c r="C199" s="332"/>
      <c r="D199" s="332"/>
      <c r="E199" s="339"/>
      <c r="F199" s="342"/>
      <c r="G199" s="341"/>
    </row>
    <row r="200" spans="1:7" ht="20.25" hidden="1" customHeight="1">
      <c r="A200" s="431" t="s">
        <v>655</v>
      </c>
      <c r="B200" s="333"/>
      <c r="C200" s="332"/>
      <c r="D200" s="332"/>
      <c r="E200" s="339"/>
      <c r="F200" s="342"/>
      <c r="G200" s="341"/>
    </row>
    <row r="201" spans="1:7" ht="20.25" hidden="1" customHeight="1">
      <c r="A201" s="431" t="s">
        <v>656</v>
      </c>
      <c r="B201" s="333"/>
      <c r="C201" s="332"/>
      <c r="D201" s="332"/>
      <c r="E201" s="339"/>
      <c r="F201" s="342"/>
      <c r="G201" s="341"/>
    </row>
    <row r="202" spans="1:7" ht="20.25" hidden="1" customHeight="1">
      <c r="A202" s="431" t="s">
        <v>657</v>
      </c>
      <c r="B202" s="333"/>
      <c r="C202" s="332"/>
      <c r="D202" s="332"/>
      <c r="E202" s="339"/>
      <c r="F202" s="342"/>
      <c r="G202" s="341"/>
    </row>
    <row r="203" spans="1:7" ht="20.25" hidden="1" customHeight="1">
      <c r="A203" s="431" t="s">
        <v>658</v>
      </c>
      <c r="B203" s="333"/>
      <c r="C203" s="332"/>
      <c r="D203" s="332"/>
      <c r="E203" s="339"/>
      <c r="F203" s="342"/>
      <c r="G203" s="341"/>
    </row>
    <row r="204" spans="1:7" ht="20.25" hidden="1" customHeight="1">
      <c r="A204" s="431" t="s">
        <v>659</v>
      </c>
      <c r="B204" s="333"/>
      <c r="C204" s="332"/>
      <c r="D204" s="332"/>
      <c r="E204" s="339"/>
      <c r="F204" s="342"/>
      <c r="G204" s="341"/>
    </row>
    <row r="205" spans="1:7" ht="20.25" hidden="1" customHeight="1">
      <c r="A205" s="431" t="s">
        <v>660</v>
      </c>
      <c r="B205" s="333"/>
      <c r="C205" s="332"/>
      <c r="D205" s="332"/>
      <c r="E205" s="339"/>
      <c r="F205" s="342"/>
      <c r="G205" s="341"/>
    </row>
    <row r="206" spans="1:7" ht="20.25" hidden="1" customHeight="1">
      <c r="A206" s="431" t="s">
        <v>661</v>
      </c>
      <c r="B206" s="333"/>
      <c r="C206" s="332"/>
      <c r="D206" s="332"/>
      <c r="E206" s="339"/>
      <c r="F206" s="342"/>
      <c r="G206" s="341"/>
    </row>
    <row r="207" spans="1:7" ht="20.25" hidden="1" customHeight="1">
      <c r="A207" s="431" t="s">
        <v>662</v>
      </c>
      <c r="B207" s="333"/>
      <c r="C207" s="332"/>
      <c r="D207" s="332"/>
      <c r="E207" s="339"/>
      <c r="F207" s="342"/>
      <c r="G207" s="341"/>
    </row>
    <row r="208" spans="1:7" ht="20.25" hidden="1" customHeight="1">
      <c r="A208" s="431" t="s">
        <v>663</v>
      </c>
      <c r="B208" s="333"/>
      <c r="C208" s="332"/>
      <c r="D208" s="332"/>
      <c r="E208" s="339"/>
      <c r="F208" s="342"/>
      <c r="G208" s="341"/>
    </row>
    <row r="209" spans="1:7" ht="20.25" hidden="1" customHeight="1">
      <c r="A209" s="431" t="s">
        <v>664</v>
      </c>
      <c r="B209" s="333"/>
      <c r="C209" s="332"/>
      <c r="D209" s="332"/>
      <c r="E209" s="339"/>
      <c r="F209" s="342"/>
      <c r="G209" s="341"/>
    </row>
    <row r="210" spans="1:7" ht="20.25" hidden="1" customHeight="1">
      <c r="A210" s="431" t="s">
        <v>665</v>
      </c>
      <c r="B210" s="333"/>
      <c r="C210" s="332"/>
      <c r="D210" s="332"/>
      <c r="E210" s="339"/>
      <c r="F210" s="342"/>
      <c r="G210" s="341"/>
    </row>
    <row r="211" spans="1:7" ht="20.25" hidden="1" customHeight="1">
      <c r="A211" s="431" t="s">
        <v>666</v>
      </c>
      <c r="B211" s="333"/>
      <c r="C211" s="332"/>
      <c r="D211" s="332"/>
      <c r="E211" s="339"/>
      <c r="F211" s="342"/>
      <c r="G211" s="341"/>
    </row>
    <row r="212" spans="1:7" ht="20.25" hidden="1" customHeight="1">
      <c r="A212" s="431" t="s">
        <v>667</v>
      </c>
      <c r="B212" s="333"/>
      <c r="C212" s="332"/>
      <c r="D212" s="332"/>
      <c r="E212" s="339"/>
      <c r="F212" s="342"/>
      <c r="G212" s="341"/>
    </row>
    <row r="213" spans="1:7" ht="20.25" hidden="1" customHeight="1">
      <c r="A213" s="431" t="s">
        <v>668</v>
      </c>
      <c r="B213" s="333"/>
      <c r="C213" s="332"/>
      <c r="D213" s="332"/>
      <c r="E213" s="339"/>
      <c r="F213" s="342"/>
      <c r="G213" s="341"/>
    </row>
    <row r="214" spans="1:7" ht="20.25" hidden="1" customHeight="1">
      <c r="A214" s="431" t="s">
        <v>669</v>
      </c>
      <c r="B214" s="333"/>
      <c r="C214" s="332"/>
      <c r="D214" s="332"/>
      <c r="E214" s="339"/>
      <c r="F214" s="342"/>
      <c r="G214" s="341"/>
    </row>
    <row r="215" spans="1:7" ht="20.25" hidden="1" customHeight="1">
      <c r="A215" s="431" t="s">
        <v>670</v>
      </c>
      <c r="B215" s="333"/>
      <c r="C215" s="332"/>
      <c r="D215" s="332"/>
      <c r="E215" s="339"/>
      <c r="F215" s="342"/>
      <c r="G215" s="341"/>
    </row>
    <row r="216" spans="1:7" ht="20.25" hidden="1" customHeight="1">
      <c r="A216" s="431" t="s">
        <v>671</v>
      </c>
      <c r="B216" s="333"/>
      <c r="C216" s="332"/>
      <c r="D216" s="332"/>
      <c r="E216" s="339"/>
      <c r="F216" s="342"/>
      <c r="G216" s="341"/>
    </row>
    <row r="217" spans="1:7" ht="20.25" hidden="1" customHeight="1">
      <c r="A217" s="431" t="s">
        <v>672</v>
      </c>
      <c r="B217" s="333"/>
      <c r="C217" s="332"/>
      <c r="D217" s="332"/>
      <c r="E217" s="339"/>
      <c r="F217" s="342"/>
      <c r="G217" s="341"/>
    </row>
    <row r="218" spans="1:7" ht="20.25" hidden="1" customHeight="1">
      <c r="A218" s="431" t="s">
        <v>673</v>
      </c>
      <c r="B218" s="333"/>
      <c r="C218" s="332"/>
      <c r="D218" s="332"/>
      <c r="E218" s="339"/>
      <c r="F218" s="342"/>
      <c r="G218" s="341"/>
    </row>
    <row r="219" spans="1:7" ht="20.25" hidden="1" customHeight="1">
      <c r="A219" s="431" t="s">
        <v>674</v>
      </c>
      <c r="B219" s="333"/>
      <c r="C219" s="332"/>
      <c r="D219" s="332"/>
      <c r="E219" s="339"/>
      <c r="F219" s="342"/>
      <c r="G219" s="341"/>
    </row>
    <row r="220" spans="1:7" ht="20.25" hidden="1" customHeight="1">
      <c r="A220" s="431" t="s">
        <v>675</v>
      </c>
      <c r="B220" s="333"/>
      <c r="C220" s="332"/>
      <c r="D220" s="332"/>
      <c r="E220" s="339"/>
      <c r="F220" s="342"/>
      <c r="G220" s="341"/>
    </row>
    <row r="221" spans="1:7" ht="20.25" hidden="1" customHeight="1">
      <c r="A221" s="431" t="s">
        <v>676</v>
      </c>
      <c r="B221" s="333"/>
      <c r="C221" s="332"/>
      <c r="D221" s="332"/>
      <c r="E221" s="339"/>
      <c r="F221" s="342"/>
      <c r="G221" s="341"/>
    </row>
    <row r="222" spans="1:7" ht="20.25" hidden="1" customHeight="1">
      <c r="A222" s="431" t="s">
        <v>677</v>
      </c>
      <c r="B222" s="333"/>
      <c r="C222" s="332"/>
      <c r="D222" s="332"/>
      <c r="E222" s="339"/>
      <c r="F222" s="342"/>
      <c r="G222" s="341"/>
    </row>
    <row r="223" spans="1:7" ht="20.25" hidden="1" customHeight="1">
      <c r="A223" s="431" t="s">
        <v>678</v>
      </c>
      <c r="B223" s="333"/>
      <c r="C223" s="332"/>
      <c r="D223" s="332"/>
      <c r="E223" s="339"/>
      <c r="F223" s="342"/>
      <c r="G223" s="341"/>
    </row>
    <row r="224" spans="1:7" ht="20.25" hidden="1" customHeight="1">
      <c r="A224" s="431" t="s">
        <v>679</v>
      </c>
      <c r="B224" s="333"/>
      <c r="C224" s="332"/>
      <c r="D224" s="332"/>
      <c r="E224" s="339"/>
      <c r="F224" s="342"/>
      <c r="G224" s="341"/>
    </row>
    <row r="225" spans="1:7" ht="20.25" hidden="1" customHeight="1">
      <c r="A225" s="431" t="s">
        <v>680</v>
      </c>
      <c r="B225" s="333"/>
      <c r="C225" s="332"/>
      <c r="D225" s="332"/>
      <c r="E225" s="339"/>
      <c r="F225" s="342"/>
      <c r="G225" s="341"/>
    </row>
    <row r="226" spans="1:7" ht="20.25" hidden="1" customHeight="1">
      <c r="A226" s="431" t="s">
        <v>681</v>
      </c>
      <c r="B226" s="333"/>
      <c r="C226" s="332"/>
      <c r="D226" s="332"/>
      <c r="E226" s="339"/>
      <c r="F226" s="342"/>
      <c r="G226" s="341"/>
    </row>
    <row r="227" spans="1:7" ht="20.25" hidden="1" customHeight="1">
      <c r="A227" s="431" t="s">
        <v>682</v>
      </c>
      <c r="B227" s="333"/>
      <c r="C227" s="332"/>
      <c r="D227" s="332"/>
      <c r="E227" s="339"/>
      <c r="F227" s="342"/>
      <c r="G227" s="341"/>
    </row>
    <row r="228" spans="1:7" ht="20.25" hidden="1" customHeight="1">
      <c r="A228" s="431" t="s">
        <v>683</v>
      </c>
      <c r="B228" s="333"/>
      <c r="C228" s="332"/>
      <c r="D228" s="332"/>
      <c r="E228" s="339"/>
      <c r="F228" s="342"/>
      <c r="G228" s="341"/>
    </row>
    <row r="229" spans="1:7" ht="20.25" hidden="1" customHeight="1">
      <c r="A229" s="431" t="s">
        <v>684</v>
      </c>
      <c r="B229" s="333"/>
      <c r="C229" s="332"/>
      <c r="D229" s="332"/>
      <c r="E229" s="339"/>
      <c r="F229" s="342"/>
      <c r="G229" s="341"/>
    </row>
    <row r="230" spans="1:7" ht="20.25" hidden="1" customHeight="1">
      <c r="A230" s="431" t="s">
        <v>685</v>
      </c>
      <c r="B230" s="333"/>
      <c r="C230" s="332"/>
      <c r="D230" s="332"/>
      <c r="E230" s="339"/>
      <c r="F230" s="342"/>
      <c r="G230" s="341"/>
    </row>
    <row r="231" spans="1:7" ht="20.25" hidden="1" customHeight="1">
      <c r="A231" s="431" t="s">
        <v>686</v>
      </c>
      <c r="B231" s="333"/>
      <c r="C231" s="332"/>
      <c r="D231" s="332"/>
      <c r="E231" s="339"/>
      <c r="F231" s="342"/>
      <c r="G231" s="341"/>
    </row>
    <row r="232" spans="1:7" ht="20.25" hidden="1" customHeight="1">
      <c r="A232" s="431" t="s">
        <v>687</v>
      </c>
      <c r="B232" s="333"/>
      <c r="C232" s="332"/>
      <c r="D232" s="332"/>
      <c r="E232" s="339"/>
      <c r="F232" s="342"/>
      <c r="G232" s="341"/>
    </row>
    <row r="233" spans="1:7" ht="20.25" hidden="1" customHeight="1">
      <c r="A233" s="431" t="s">
        <v>688</v>
      </c>
      <c r="B233" s="333"/>
      <c r="C233" s="332"/>
      <c r="D233" s="332"/>
      <c r="E233" s="339"/>
      <c r="F233" s="342"/>
      <c r="G233" s="341"/>
    </row>
    <row r="234" spans="1:7" ht="20.25" hidden="1" customHeight="1">
      <c r="A234" s="431" t="s">
        <v>689</v>
      </c>
      <c r="B234" s="333"/>
      <c r="C234" s="332"/>
      <c r="D234" s="332"/>
      <c r="E234" s="339"/>
      <c r="F234" s="342"/>
      <c r="G234" s="341"/>
    </row>
    <row r="235" spans="1:7" ht="20.25" hidden="1" customHeight="1">
      <c r="A235" s="431" t="s">
        <v>690</v>
      </c>
      <c r="B235" s="333"/>
      <c r="C235" s="332"/>
      <c r="D235" s="332"/>
      <c r="E235" s="339"/>
      <c r="F235" s="342"/>
      <c r="G235" s="341"/>
    </row>
    <row r="236" spans="1:7" ht="20.25" hidden="1" customHeight="1">
      <c r="A236" s="328" t="s">
        <v>691</v>
      </c>
      <c r="B236" s="333"/>
      <c r="C236" s="332"/>
      <c r="D236" s="332"/>
      <c r="E236" s="339"/>
      <c r="F236" s="342"/>
      <c r="G236" s="341"/>
    </row>
    <row r="237" spans="1:7" ht="20.25" hidden="1" customHeight="1">
      <c r="A237" s="328" t="s">
        <v>692</v>
      </c>
      <c r="B237" s="333"/>
      <c r="C237" s="332"/>
      <c r="D237" s="332"/>
      <c r="E237" s="339"/>
      <c r="F237" s="342"/>
      <c r="G237" s="341"/>
    </row>
    <row r="238" spans="1:7" ht="20.25" hidden="1" customHeight="1">
      <c r="A238" s="328" t="s">
        <v>693</v>
      </c>
      <c r="B238" s="333"/>
      <c r="C238" s="332"/>
      <c r="D238" s="332"/>
      <c r="E238" s="339"/>
      <c r="F238" s="342"/>
      <c r="G238" s="341"/>
    </row>
    <row r="239" spans="1:7" ht="15" hidden="1" customHeight="1">
      <c r="A239" s="328" t="s">
        <v>694</v>
      </c>
      <c r="B239" s="327"/>
      <c r="C239" s="327"/>
      <c r="D239" s="327"/>
      <c r="E239" s="327"/>
      <c r="F239" s="327"/>
    </row>
    <row r="240" spans="1:7" ht="15" hidden="1" customHeight="1">
      <c r="A240" s="328" t="s">
        <v>695</v>
      </c>
      <c r="B240" s="327"/>
      <c r="C240" s="327"/>
      <c r="D240" s="327"/>
      <c r="E240" s="327"/>
      <c r="F240" s="327"/>
    </row>
    <row r="241" spans="1:6" ht="15.65" hidden="1" customHeight="1">
      <c r="A241" s="328" t="s">
        <v>696</v>
      </c>
      <c r="B241" s="331"/>
      <c r="C241" s="331"/>
      <c r="D241" s="331"/>
      <c r="E241" s="331"/>
      <c r="F241" s="331"/>
    </row>
    <row r="242" spans="1:6"/>
    <row r="243" spans="1:6"/>
    <row r="244" spans="1:6"/>
    <row r="245" spans="1:6"/>
    <row r="246" spans="1:6"/>
    <row r="247" spans="1:6"/>
    <row r="248" spans="1:6"/>
    <row r="249" spans="1:6"/>
    <row r="250" spans="1:6"/>
    <row r="251" spans="1:6"/>
    <row r="252" spans="1:6"/>
    <row r="253" spans="1:6"/>
    <row r="254" spans="1:6"/>
    <row r="255" spans="1:6"/>
    <row r="256" spans="1: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sheetData>
  <sheetProtection algorithmName="SHA-512" hashValue="AmgBVltV1MN1pm+pCkQOb+8jKzN+KojFut5TS9ixHVmpIOVEhIc7MTJyCSG/bsn0DkmOUirwKcwTIgpzlnjl8w==" saltValue="B2dbZj2Z09iwzbrva2VruA==" spinCount="100000" sheet="1" selectLockedCells="1"/>
  <mergeCells count="1">
    <mergeCell ref="A1:F2"/>
  </mergeCells>
  <phoneticPr fontId="2" type="noConversion"/>
  <conditionalFormatting sqref="B14:B238">
    <cfRule type="expression" dxfId="14" priority="2">
      <formula>#REF!&gt;=$A14</formula>
    </cfRule>
  </conditionalFormatting>
  <dataValidations count="1">
    <dataValidation type="list" allowBlank="1" showInputMessage="1" showErrorMessage="1" sqref="D8" xr:uid="{3969AD3A-6317-426C-898A-1AFB8A0BBDBE}">
      <formula1>"Yes,No"</formula1>
    </dataValidation>
  </dataValidations>
  <pageMargins left="0.7" right="0.7" top="0.75" bottom="0.75" header="0.3" footer="0.3"/>
  <pageSetup paperSize="9" orientation="portrait" r:id="rId1"/>
  <ignoredErrors>
    <ignoredError xmlns:x16r3="http://schemas.microsoft.com/office/spreadsheetml/2018/08/main" sqref="D5" x16r3:misleadingFormat="1"/>
    <ignoredError sqref="D12:F12" numberStoredAsText="1"/>
  </ignoredErrors>
  <extLst>
    <ext xmlns:x14="http://schemas.microsoft.com/office/spreadsheetml/2009/9/main" uri="{78C0D931-6437-407d-A8EE-F0AAD7539E65}">
      <x14:conditionalFormattings>
        <x14:conditionalFormatting xmlns:xm="http://schemas.microsoft.com/office/excel/2006/main">
          <x14:cfRule type="iconSet" priority="1" id="{50013373-7E5A-4CFC-9713-DECC6EF7F3F9}">
            <x14:iconSet iconSet="3Symbols" showValue="0" custom="1">
              <x14:cfvo type="percent">
                <xm:f>0</xm:f>
              </x14:cfvo>
              <x14:cfvo type="num">
                <xm:f>0.9</xm:f>
              </x14:cfvo>
              <x14:cfvo type="num">
                <xm:f>1</xm:f>
              </x14:cfvo>
              <x14:cfIcon iconSet="3Symbols" iconId="0"/>
              <x14:cfIcon iconSet="3Symbols2" iconId="1"/>
              <x14:cfIcon iconSet="3Symbols" iconId="2"/>
            </x14:iconSet>
          </x14:cfRule>
          <xm:sqref>E8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F8638-3FDF-4218-9F1A-EE80B8C3B005}">
  <sheetPr>
    <tabColor rgb="FF001038"/>
  </sheetPr>
  <dimension ref="A1:I149"/>
  <sheetViews>
    <sheetView workbookViewId="0">
      <selection activeCell="C10" sqref="C10"/>
    </sheetView>
  </sheetViews>
  <sheetFormatPr defaultColWidth="0" defaultRowHeight="13.5" customHeight="1" zeroHeight="1"/>
  <cols>
    <col min="1" max="1" width="6.54296875" style="7" customWidth="1"/>
    <col min="2" max="2" width="79.7265625" style="8" customWidth="1"/>
    <col min="3" max="3" width="22.26953125" style="7" customWidth="1"/>
    <col min="4" max="4" width="14.81640625" style="7" customWidth="1"/>
    <col min="5" max="5" width="7" style="7" customWidth="1"/>
    <col min="6" max="7" width="6.54296875" style="7" customWidth="1"/>
    <col min="8" max="8" width="10.81640625" style="7" customWidth="1"/>
    <col min="9" max="9" width="6.54296875" style="7" customWidth="1"/>
    <col min="10" max="16384" width="0" style="7" hidden="1"/>
  </cols>
  <sheetData>
    <row r="1" spans="1:9">
      <c r="A1" s="212"/>
      <c r="B1" s="214"/>
      <c r="C1" s="213"/>
      <c r="D1" s="213"/>
      <c r="E1" s="213"/>
      <c r="F1" s="213"/>
      <c r="G1" s="213"/>
      <c r="H1" s="213"/>
      <c r="I1" s="215"/>
    </row>
    <row r="2" spans="1:9" ht="21">
      <c r="A2" s="216"/>
      <c r="B2" s="391" t="str">
        <f>IF(OR('Cover Sheet'!C12='Cover Sheet'!C26,'Cover Sheet'!C12='Cover Sheet'!C25, 'Cover Sheet'!C12='Cover Sheet'!C24, 'Cover Sheet'!C12='Cover Sheet'!C23, 'Cover Sheet'!C12='Cover Sheet'!C22), "", "This sheet does not apply to this entity.")</f>
        <v/>
      </c>
      <c r="C2" s="218"/>
      <c r="D2" s="218"/>
      <c r="E2" s="218"/>
      <c r="F2" s="218"/>
      <c r="G2" s="218"/>
      <c r="H2" s="218"/>
      <c r="I2" s="219"/>
    </row>
    <row r="3" spans="1:9">
      <c r="A3" s="216"/>
      <c r="I3" s="220"/>
    </row>
    <row r="4" spans="1:9">
      <c r="A4" s="216"/>
      <c r="D4" s="221"/>
      <c r="I4" s="220"/>
    </row>
    <row r="5" spans="1:9" ht="18.5">
      <c r="A5" s="433">
        <v>0</v>
      </c>
      <c r="B5" s="366" t="s">
        <v>808</v>
      </c>
      <c r="C5" s="381">
        <f>'Cover Sheet'!$C$14</f>
        <v>0</v>
      </c>
      <c r="D5" s="163"/>
      <c r="I5" s="220"/>
    </row>
    <row r="6" spans="1:9" ht="21">
      <c r="A6" s="216"/>
      <c r="B6" s="222"/>
      <c r="C6" s="255"/>
      <c r="D6" s="223"/>
      <c r="I6" s="220"/>
    </row>
    <row r="7" spans="1:9" ht="21">
      <c r="A7" s="216"/>
      <c r="B7" s="222"/>
      <c r="C7" s="420" t="s">
        <v>3</v>
      </c>
      <c r="D7" s="223"/>
      <c r="E7" s="163"/>
      <c r="I7" s="220"/>
    </row>
    <row r="8" spans="1:9" ht="13.5" customHeight="1">
      <c r="A8" s="216"/>
      <c r="C8" s="242" t="s">
        <v>109</v>
      </c>
      <c r="I8" s="220"/>
    </row>
    <row r="9" spans="1:9" ht="30" customHeight="1">
      <c r="A9" s="224">
        <v>1</v>
      </c>
      <c r="B9" s="421" t="s">
        <v>152</v>
      </c>
      <c r="C9" s="422"/>
      <c r="D9" s="163" t="str">
        <f>IF(AND(OR('Cover Sheet'!$C$12='Cover Sheet'!$C$26, 'Cover Sheet'!$C$12='Cover Sheet'!$C$25, 'Cover Sheet'!$C$12='Cover Sheet'!$C$24, 'Cover Sheet'!$C$12='Cover Sheet'!$C$23, 'Cover Sheet'!$C$12='Cover Sheet'!$C$22), ISBLANK('Capital Requirement Sheet'!C9)), "Please fill in", "")</f>
        <v>Please fill in</v>
      </c>
      <c r="I9" s="220"/>
    </row>
    <row r="10" spans="1:9" ht="30" customHeight="1">
      <c r="A10" s="224">
        <v>2</v>
      </c>
      <c r="B10" s="421" t="s">
        <v>521</v>
      </c>
      <c r="C10" s="422"/>
      <c r="D10" s="163" t="str">
        <f>IF(AND(OR('Cover Sheet'!$C$12='Cover Sheet'!$C$26, 'Cover Sheet'!$C$12='Cover Sheet'!$C$25, 'Cover Sheet'!$C$12='Cover Sheet'!$C$24, 'Cover Sheet'!$C$12='Cover Sheet'!$C$23, 'Cover Sheet'!$C$12='Cover Sheet'!$C$22), ISBLANK('Capital Requirement Sheet'!C10)), "Please fill in", "")</f>
        <v>Please fill in</v>
      </c>
      <c r="I10" s="220"/>
    </row>
    <row r="11" spans="1:9" ht="30" customHeight="1">
      <c r="A11" s="224">
        <v>3</v>
      </c>
      <c r="B11" s="421" t="s">
        <v>153</v>
      </c>
      <c r="C11" s="423">
        <f>((C10*13/52))</f>
        <v>0</v>
      </c>
      <c r="D11" s="424"/>
      <c r="I11" s="220"/>
    </row>
    <row r="12" spans="1:9" ht="30" customHeight="1">
      <c r="A12" s="224">
        <v>4</v>
      </c>
      <c r="B12" s="421" t="s">
        <v>154</v>
      </c>
      <c r="C12" s="422"/>
      <c r="D12" s="163" t="str">
        <f>IF(AND(OR('Cover Sheet'!$C$12='Cover Sheet'!$C$26, 'Cover Sheet'!$C$12='Cover Sheet'!$C$25, 'Cover Sheet'!$C$12='Cover Sheet'!$C$24, 'Cover Sheet'!$C$12='Cover Sheet'!$C$23, 'Cover Sheet'!$C$12='Cover Sheet'!$C$22), ISBLANK('Capital Requirement Sheet'!C12)), "Please fill in", "")</f>
        <v>Please fill in</v>
      </c>
      <c r="I12" s="220"/>
    </row>
    <row r="13" spans="1:9" ht="30" customHeight="1">
      <c r="A13" s="224">
        <v>5</v>
      </c>
      <c r="B13" s="421" t="s">
        <v>526</v>
      </c>
      <c r="C13" s="422"/>
      <c r="D13" s="163" t="str">
        <f>IF(AND(OR('Cover Sheet'!$C$12='Cover Sheet'!$C$26, 'Cover Sheet'!$C$12='Cover Sheet'!$C$25, 'Cover Sheet'!$C$12='Cover Sheet'!$C$24, 'Cover Sheet'!$C$12='Cover Sheet'!$C$23, 'Cover Sheet'!$C$12='Cover Sheet'!$C$22), ISBLANK('Capital Requirement Sheet'!C13)), "Please fill in", "")</f>
        <v>Please fill in</v>
      </c>
      <c r="I13" s="220"/>
    </row>
    <row r="14" spans="1:9" ht="30" customHeight="1">
      <c r="A14" s="224">
        <v>6</v>
      </c>
      <c r="B14" s="421" t="s">
        <v>704</v>
      </c>
      <c r="C14" s="423">
        <f>IF(C11&gt;C12, C11, C12)</f>
        <v>0</v>
      </c>
      <c r="D14" s="163"/>
      <c r="I14" s="220"/>
    </row>
    <row r="15" spans="1:9" ht="30" customHeight="1">
      <c r="A15" s="224">
        <v>7</v>
      </c>
      <c r="B15" s="421" t="s">
        <v>703</v>
      </c>
      <c r="C15" s="423">
        <f>($C$9-$C$14)</f>
        <v>0</v>
      </c>
      <c r="D15" s="163"/>
      <c r="I15" s="220"/>
    </row>
    <row r="16" spans="1:9" ht="30" customHeight="1">
      <c r="B16" s="7"/>
      <c r="D16" s="163"/>
      <c r="I16" s="220"/>
    </row>
    <row r="17" spans="1:9" ht="30" customHeight="1">
      <c r="A17" s="425"/>
      <c r="B17" s="504" t="s">
        <v>522</v>
      </c>
      <c r="C17" s="505"/>
      <c r="D17" s="425"/>
      <c r="E17" s="425"/>
      <c r="F17" s="425"/>
      <c r="G17" s="425"/>
      <c r="I17" s="220"/>
    </row>
    <row r="18" spans="1:9" ht="29.15" customHeight="1">
      <c r="B18" s="7"/>
      <c r="D18" s="163"/>
      <c r="I18" s="220"/>
    </row>
    <row r="19" spans="1:9" ht="36" customHeight="1">
      <c r="B19" s="506" t="s">
        <v>819</v>
      </c>
      <c r="C19" s="507"/>
      <c r="D19" s="163"/>
      <c r="I19" s="220"/>
    </row>
    <row r="20" spans="1:9" ht="36" customHeight="1">
      <c r="B20" s="508" t="s">
        <v>815</v>
      </c>
      <c r="C20" s="509"/>
      <c r="D20" s="163"/>
      <c r="I20" s="220"/>
    </row>
    <row r="21" spans="1:9" ht="46" customHeight="1">
      <c r="B21" s="508" t="s">
        <v>817</v>
      </c>
      <c r="C21" s="509"/>
      <c r="D21" s="163"/>
      <c r="I21" s="220"/>
    </row>
    <row r="22" spans="1:9" ht="47.15" customHeight="1">
      <c r="B22" s="508" t="s">
        <v>816</v>
      </c>
      <c r="C22" s="509"/>
      <c r="D22" s="163"/>
      <c r="I22" s="220"/>
    </row>
    <row r="23" spans="1:9" ht="80.150000000000006" customHeight="1">
      <c r="B23" s="502" t="s">
        <v>818</v>
      </c>
      <c r="C23" s="503"/>
      <c r="D23" s="163"/>
      <c r="I23" s="220"/>
    </row>
    <row r="24" spans="1:9" ht="30" customHeight="1">
      <c r="B24" s="7"/>
      <c r="D24" s="163"/>
      <c r="I24" s="220"/>
    </row>
    <row r="25" spans="1:9" ht="12.65" customHeight="1">
      <c r="D25" s="163"/>
      <c r="I25" s="220"/>
    </row>
    <row r="26" spans="1:9" ht="30" hidden="1" customHeight="1">
      <c r="B26" s="7"/>
      <c r="D26" s="163"/>
      <c r="I26" s="220"/>
    </row>
    <row r="27" spans="1:9" ht="30" hidden="1" customHeight="1">
      <c r="B27" s="7"/>
      <c r="D27" s="163"/>
      <c r="I27" s="220"/>
    </row>
    <row r="28" spans="1:9" ht="30" hidden="1" customHeight="1">
      <c r="B28" s="7"/>
      <c r="D28" s="163"/>
      <c r="I28" s="220"/>
    </row>
    <row r="29" spans="1:9" ht="30" hidden="1" customHeight="1">
      <c r="B29" s="7"/>
      <c r="D29" s="163"/>
      <c r="I29" s="220"/>
    </row>
    <row r="30" spans="1:9" ht="30" hidden="1" customHeight="1">
      <c r="B30" s="7"/>
      <c r="D30" s="163"/>
      <c r="I30" s="220"/>
    </row>
    <row r="31" spans="1:9" ht="30" hidden="1" customHeight="1">
      <c r="B31" s="7"/>
      <c r="D31" s="163"/>
      <c r="I31" s="220"/>
    </row>
    <row r="32" spans="1:9" ht="30" hidden="1" customHeight="1">
      <c r="B32" s="7"/>
      <c r="D32" s="163"/>
      <c r="I32" s="220"/>
    </row>
    <row r="33" spans="2:9" ht="30" hidden="1" customHeight="1">
      <c r="B33" s="7"/>
      <c r="D33" s="163"/>
      <c r="F33" s="225"/>
      <c r="G33" s="225"/>
      <c r="I33" s="220"/>
    </row>
    <row r="34" spans="2:9" ht="30" hidden="1" customHeight="1">
      <c r="B34" s="7"/>
      <c r="D34" s="163"/>
      <c r="I34" s="220"/>
    </row>
    <row r="35" spans="2:9" ht="30" hidden="1" customHeight="1">
      <c r="B35" s="7"/>
      <c r="D35" s="163"/>
      <c r="I35" s="220"/>
    </row>
    <row r="36" spans="2:9" ht="30" hidden="1" customHeight="1">
      <c r="B36" s="7"/>
      <c r="D36" s="163"/>
      <c r="I36" s="220"/>
    </row>
    <row r="37" spans="2:9" ht="30" hidden="1" customHeight="1">
      <c r="B37" s="7"/>
      <c r="D37" s="163"/>
      <c r="I37" s="220"/>
    </row>
    <row r="38" spans="2:9" ht="30" hidden="1" customHeight="1">
      <c r="B38" s="7"/>
      <c r="D38" s="163"/>
      <c r="I38" s="220"/>
    </row>
    <row r="39" spans="2:9" ht="30" hidden="1" customHeight="1">
      <c r="B39" s="7"/>
      <c r="D39" s="163"/>
      <c r="I39" s="220"/>
    </row>
    <row r="40" spans="2:9" ht="30" hidden="1" customHeight="1">
      <c r="B40" s="7"/>
      <c r="D40" s="163"/>
      <c r="I40" s="220"/>
    </row>
    <row r="41" spans="2:9" ht="52.5" hidden="1" customHeight="1">
      <c r="B41" s="7"/>
      <c r="D41" s="163"/>
      <c r="E41" s="107"/>
      <c r="F41" s="107"/>
      <c r="G41" s="107"/>
      <c r="H41" s="107"/>
      <c r="I41" s="220"/>
    </row>
    <row r="42" spans="2:9" ht="52.5" hidden="1" customHeight="1">
      <c r="B42" s="7"/>
      <c r="D42" s="163"/>
      <c r="E42" s="107"/>
      <c r="F42" s="107"/>
      <c r="G42" s="107"/>
      <c r="H42" s="107"/>
      <c r="I42" s="220"/>
    </row>
    <row r="43" spans="2:9" ht="52.5" hidden="1" customHeight="1">
      <c r="B43" s="7"/>
      <c r="D43" s="163"/>
      <c r="E43" s="107"/>
      <c r="F43" s="107"/>
      <c r="G43" s="107"/>
      <c r="H43" s="107"/>
      <c r="I43" s="220"/>
    </row>
    <row r="44" spans="2:9" ht="30" hidden="1" customHeight="1">
      <c r="B44" s="7"/>
      <c r="D44" s="163"/>
      <c r="I44" s="220"/>
    </row>
    <row r="45" spans="2:9" ht="30" hidden="1" customHeight="1">
      <c r="B45" s="7"/>
      <c r="D45" s="163"/>
      <c r="I45" s="220"/>
    </row>
    <row r="46" spans="2:9" ht="30" hidden="1" customHeight="1">
      <c r="B46" s="7"/>
      <c r="D46" s="163"/>
      <c r="I46" s="220"/>
    </row>
    <row r="47" spans="2:9" ht="30" hidden="1" customHeight="1">
      <c r="B47" s="7"/>
      <c r="D47" s="163"/>
      <c r="I47" s="220"/>
    </row>
    <row r="48" spans="2:9" ht="30" hidden="1" customHeight="1">
      <c r="B48" s="7"/>
      <c r="D48" s="163"/>
      <c r="I48" s="220"/>
    </row>
    <row r="49" spans="1:9" ht="30" hidden="1" customHeight="1">
      <c r="B49" s="7"/>
      <c r="D49" s="163"/>
      <c r="I49" s="220"/>
    </row>
    <row r="51" spans="1:9" ht="59.15" hidden="1" customHeight="1">
      <c r="A51" s="343"/>
      <c r="D51" s="163"/>
      <c r="I51" s="220"/>
    </row>
    <row r="52" spans="1:9" ht="15.5" hidden="1">
      <c r="A52" s="226"/>
      <c r="I52" s="220"/>
    </row>
    <row r="53" spans="1:9" ht="15.5" hidden="1">
      <c r="A53" s="226"/>
      <c r="I53" s="220"/>
    </row>
    <row r="54" spans="1:9" ht="15.5" hidden="1">
      <c r="A54" s="226"/>
      <c r="I54" s="220"/>
    </row>
    <row r="55" spans="1:9" ht="15.5" hidden="1">
      <c r="A55" s="228"/>
      <c r="B55" s="230"/>
      <c r="C55"/>
      <c r="I55" s="220"/>
    </row>
    <row r="56" spans="1:9" s="131" customFormat="1" ht="30" hidden="1" customHeight="1">
      <c r="A56" s="7"/>
      <c r="B56" s="7"/>
      <c r="C56" s="7"/>
      <c r="D56" s="163"/>
      <c r="E56" s="7"/>
      <c r="F56" s="231"/>
      <c r="G56" s="232"/>
      <c r="H56" s="232"/>
      <c r="I56" s="233"/>
    </row>
    <row r="57" spans="1:9" s="131" customFormat="1" ht="30" hidden="1" customHeight="1">
      <c r="A57" s="7"/>
      <c r="B57" s="7"/>
      <c r="C57" s="7"/>
      <c r="D57" s="163" t="str">
        <f>IF(AND(OR('[1]Cover Sheet'!$C$10='[1]Cover Sheet'!$C$23, '[1]Cover Sheet'!$C$10='[1]Cover Sheet'!$C$21, '[1]Cover Sheet'!$C$10='[1]Cover Sheet'!$C$22), ISBLANK('[1]Financial Data updated'!#REF!)), "Please fill in", "")</f>
        <v/>
      </c>
      <c r="E57" s="7"/>
      <c r="F57" s="7"/>
      <c r="G57" s="232"/>
      <c r="H57" s="232"/>
      <c r="I57" s="233"/>
    </row>
    <row r="58" spans="1:9" s="131" customFormat="1" ht="30" hidden="1" customHeight="1">
      <c r="A58" s="7"/>
      <c r="B58" s="7"/>
      <c r="C58" s="7"/>
      <c r="D58" s="163"/>
      <c r="E58" s="7"/>
      <c r="F58" s="234"/>
      <c r="G58" s="232"/>
      <c r="H58" s="232"/>
      <c r="I58" s="233"/>
    </row>
    <row r="59" spans="1:9" s="131" customFormat="1" ht="30" hidden="1" customHeight="1">
      <c r="A59" s="7"/>
      <c r="B59" s="7"/>
      <c r="C59" s="7"/>
      <c r="D59" s="163" t="str">
        <f>IF(AND(OR('[1]Cover Sheet'!$C$10='[1]Cover Sheet'!$C$23, '[1]Cover Sheet'!$C$10='[1]Cover Sheet'!$C$21, '[1]Cover Sheet'!$C$10='[1]Cover Sheet'!$C$22), ISBLANK('[1]Financial Data updated'!#REF!)), "Please fill in", "")</f>
        <v/>
      </c>
      <c r="E59" s="7"/>
      <c r="F59" s="232"/>
      <c r="G59" s="232" t="s">
        <v>155</v>
      </c>
      <c r="H59" s="232"/>
      <c r="I59" s="233"/>
    </row>
    <row r="60" spans="1:9" s="131" customFormat="1" ht="30" hidden="1" customHeight="1">
      <c r="A60" s="7"/>
      <c r="B60" s="7"/>
      <c r="C60" s="7"/>
      <c r="D60" s="163"/>
      <c r="E60" s="7"/>
      <c r="F60" s="232"/>
      <c r="G60" s="232"/>
      <c r="H60" s="232"/>
      <c r="I60" s="233"/>
    </row>
    <row r="61" spans="1:9" s="131" customFormat="1" ht="30" hidden="1" customHeight="1">
      <c r="A61" s="7"/>
      <c r="B61" s="7"/>
      <c r="C61" s="7"/>
      <c r="D61" s="163"/>
      <c r="E61" s="7"/>
      <c r="F61" s="232"/>
      <c r="G61" s="232"/>
      <c r="H61" s="232"/>
      <c r="I61" s="233"/>
    </row>
    <row r="62" spans="1:9" s="131" customFormat="1" ht="30" hidden="1" customHeight="1">
      <c r="A62" s="7"/>
      <c r="B62" s="7"/>
      <c r="C62" s="7"/>
      <c r="D62" s="163" t="str">
        <f>IF(AND(OR('[1]Cover Sheet'!$C$10='[1]Cover Sheet'!$C$23, '[1]Cover Sheet'!$C$10='[1]Cover Sheet'!$C$21, '[1]Cover Sheet'!$C$10='[1]Cover Sheet'!$C$22), ISBLANK('[1]Financial Data updated'!#REF!)), "Please fill in", "")</f>
        <v/>
      </c>
      <c r="E62" s="7"/>
      <c r="F62" s="232"/>
      <c r="G62" s="232"/>
      <c r="H62" s="232"/>
      <c r="I62" s="233"/>
    </row>
    <row r="63" spans="1:9" s="131" customFormat="1" ht="30" hidden="1" customHeight="1">
      <c r="D63" s="163"/>
      <c r="E63" s="7"/>
      <c r="F63" s="232"/>
      <c r="G63" s="232"/>
      <c r="H63" s="232"/>
      <c r="I63" s="233"/>
    </row>
    <row r="64" spans="1:9" s="131" customFormat="1" ht="30" hidden="1" customHeight="1">
      <c r="D64" s="235"/>
      <c r="E64" s="236"/>
      <c r="F64" s="237"/>
      <c r="G64" s="237"/>
      <c r="H64" s="237"/>
      <c r="I64" s="238"/>
    </row>
    <row r="65" spans="1:9" ht="14.5" hidden="1">
      <c r="A65" s="107"/>
      <c r="B65" s="107"/>
      <c r="C65" s="201"/>
      <c r="D65" s="201"/>
      <c r="E65" s="201"/>
      <c r="F65" s="201"/>
      <c r="G65" s="202"/>
      <c r="H65" s="203"/>
      <c r="I65" s="202"/>
    </row>
    <row r="66" spans="1:9" hidden="1">
      <c r="B66" s="7"/>
    </row>
    <row r="67" spans="1:9" hidden="1">
      <c r="B67" s="7"/>
    </row>
    <row r="68" spans="1:9" hidden="1">
      <c r="B68" s="7"/>
    </row>
    <row r="69" spans="1:9" hidden="1">
      <c r="B69" s="7"/>
    </row>
    <row r="70" spans="1:9" hidden="1">
      <c r="B70" s="7"/>
    </row>
    <row r="71" spans="1:9" hidden="1">
      <c r="B71" s="7"/>
    </row>
    <row r="72" spans="1:9" hidden="1">
      <c r="B72" s="7"/>
    </row>
    <row r="73" spans="1:9" hidden="1">
      <c r="B73" s="7"/>
    </row>
    <row r="74" spans="1:9" hidden="1">
      <c r="B74" s="7"/>
    </row>
    <row r="75" spans="1:9" hidden="1">
      <c r="B75" s="7"/>
    </row>
    <row r="76" spans="1:9" hidden="1">
      <c r="B76" s="7"/>
    </row>
    <row r="77" spans="1:9" hidden="1">
      <c r="B77" s="7"/>
    </row>
    <row r="78" spans="1:9" hidden="1">
      <c r="B78" s="7"/>
    </row>
    <row r="79" spans="1:9" hidden="1">
      <c r="B79" s="7"/>
    </row>
    <row r="80" spans="1:9" hidden="1">
      <c r="B80" s="7"/>
    </row>
    <row r="81" spans="2:2" hidden="1">
      <c r="B81" s="7"/>
    </row>
    <row r="82" spans="2:2" hidden="1">
      <c r="B82" s="7"/>
    </row>
    <row r="83" spans="2:2" hidden="1">
      <c r="B83" s="7"/>
    </row>
    <row r="84" spans="2:2" hidden="1">
      <c r="B84" s="7"/>
    </row>
    <row r="85" spans="2:2" hidden="1">
      <c r="B85" s="7"/>
    </row>
    <row r="86" spans="2:2" hidden="1">
      <c r="B86" s="7"/>
    </row>
    <row r="87" spans="2:2" hidden="1">
      <c r="B87" s="7"/>
    </row>
    <row r="88" spans="2:2" hidden="1">
      <c r="B88" s="7"/>
    </row>
    <row r="89" spans="2:2" hidden="1">
      <c r="B89" s="7"/>
    </row>
    <row r="90" spans="2:2" hidden="1">
      <c r="B90" s="7"/>
    </row>
    <row r="91" spans="2:2" hidden="1">
      <c r="B91" s="7"/>
    </row>
    <row r="92" spans="2:2" hidden="1">
      <c r="B92" s="7"/>
    </row>
    <row r="93" spans="2:2" hidden="1">
      <c r="B93" s="7"/>
    </row>
    <row r="94" spans="2:2" hidden="1">
      <c r="B94" s="7"/>
    </row>
    <row r="95" spans="2:2" hidden="1">
      <c r="B95" s="7"/>
    </row>
    <row r="96" spans="2:2" hidden="1">
      <c r="B96" s="7"/>
    </row>
    <row r="97" spans="2:2" hidden="1">
      <c r="B97" s="7"/>
    </row>
    <row r="98" spans="2:2" hidden="1">
      <c r="B98" s="7"/>
    </row>
    <row r="99" spans="2:2" hidden="1">
      <c r="B99" s="7"/>
    </row>
    <row r="100" spans="2:2" hidden="1">
      <c r="B100" s="7"/>
    </row>
    <row r="101" spans="2:2" hidden="1">
      <c r="B101" s="7"/>
    </row>
    <row r="102" spans="2:2" hidden="1">
      <c r="B102" s="7"/>
    </row>
    <row r="103" spans="2:2" hidden="1">
      <c r="B103" s="7"/>
    </row>
    <row r="104" spans="2:2" hidden="1">
      <c r="B104" s="7"/>
    </row>
    <row r="105" spans="2:2" hidden="1">
      <c r="B105" s="7"/>
    </row>
    <row r="106" spans="2:2" hidden="1">
      <c r="B106" s="7"/>
    </row>
    <row r="107" spans="2:2" hidden="1">
      <c r="B107" s="7"/>
    </row>
    <row r="108" spans="2:2" hidden="1">
      <c r="B108" s="7"/>
    </row>
    <row r="109" spans="2:2" hidden="1">
      <c r="B109" s="7"/>
    </row>
    <row r="110" spans="2:2" hidden="1">
      <c r="B110" s="7"/>
    </row>
    <row r="111" spans="2:2" hidden="1">
      <c r="B111" s="7"/>
    </row>
    <row r="112" spans="2:2" hidden="1">
      <c r="B112" s="7"/>
    </row>
    <row r="113" spans="2:2" hidden="1">
      <c r="B113" s="7"/>
    </row>
    <row r="114" spans="2:2" hidden="1">
      <c r="B114" s="7"/>
    </row>
    <row r="115" spans="2:2" hidden="1">
      <c r="B115" s="7"/>
    </row>
    <row r="116" spans="2:2" hidden="1">
      <c r="B116" s="7"/>
    </row>
    <row r="117" spans="2:2" hidden="1">
      <c r="B117" s="7"/>
    </row>
    <row r="118" spans="2:2" hidden="1">
      <c r="B118" s="7"/>
    </row>
    <row r="119" spans="2:2" hidden="1">
      <c r="B119" s="7"/>
    </row>
    <row r="120" spans="2:2" hidden="1">
      <c r="B120" s="7"/>
    </row>
    <row r="121" spans="2:2" hidden="1">
      <c r="B121" s="7"/>
    </row>
    <row r="122" spans="2:2" hidden="1">
      <c r="B122" s="7"/>
    </row>
    <row r="123" spans="2:2" hidden="1">
      <c r="B123" s="7"/>
    </row>
    <row r="124" spans="2:2" hidden="1">
      <c r="B124" s="7"/>
    </row>
    <row r="125" spans="2:2" hidden="1">
      <c r="B125" s="7"/>
    </row>
    <row r="126" spans="2:2" hidden="1">
      <c r="B126" s="7"/>
    </row>
    <row r="127" spans="2:2" hidden="1">
      <c r="B127" s="7"/>
    </row>
    <row r="128" spans="2:2" hidden="1">
      <c r="B128" s="7"/>
    </row>
    <row r="129" spans="2:2" hidden="1">
      <c r="B129" s="7"/>
    </row>
    <row r="130" spans="2:2" hidden="1">
      <c r="B130" s="7"/>
    </row>
    <row r="131" spans="2:2" hidden="1">
      <c r="B131" s="7"/>
    </row>
    <row r="132" spans="2:2" hidden="1">
      <c r="B132" s="7"/>
    </row>
    <row r="133" spans="2:2" hidden="1">
      <c r="B133" s="7"/>
    </row>
    <row r="134" spans="2:2" hidden="1">
      <c r="B134" s="7"/>
    </row>
    <row r="135" spans="2:2" hidden="1">
      <c r="B135" s="7"/>
    </row>
    <row r="136" spans="2:2" hidden="1">
      <c r="B136" s="7"/>
    </row>
    <row r="137" spans="2:2" hidden="1">
      <c r="B137" s="7"/>
    </row>
    <row r="138" spans="2:2" hidden="1">
      <c r="B138" s="7"/>
    </row>
    <row r="139" spans="2:2" hidden="1">
      <c r="B139" s="7"/>
    </row>
    <row r="140" spans="2:2" hidden="1">
      <c r="B140" s="7"/>
    </row>
    <row r="141" spans="2:2" hidden="1">
      <c r="B141" s="7"/>
    </row>
    <row r="142" spans="2:2" hidden="1">
      <c r="B142" s="7"/>
    </row>
    <row r="145" hidden="1"/>
    <row r="146" hidden="1"/>
    <row r="147" hidden="1"/>
    <row r="149" hidden="1"/>
  </sheetData>
  <sheetProtection algorithmName="SHA-512" hashValue="RFLNdsBEjw5W0TYzyeE9zgnJvtFBA+DJygunpmmItVBCgt9qzggx/t7+EaNceJt1vXeQYn4W8X/q9LBSGiv5vw==" saltValue="luzrL1hZKekkWqj3F0mtNg==" spinCount="100000" sheet="1" selectLockedCells="1"/>
  <protectedRanges>
    <protectedRange sqref="C11:C13 C45:C49 B6 C20 C25:C27 C33:C37 C15 C29 C31 C41:C43 C18" name="Range1"/>
    <protectedRange sqref="C5" name="Range1_1"/>
  </protectedRanges>
  <mergeCells count="6">
    <mergeCell ref="B23:C23"/>
    <mergeCell ref="B17:C17"/>
    <mergeCell ref="B19:C19"/>
    <mergeCell ref="B20:C20"/>
    <mergeCell ref="B21:C21"/>
    <mergeCell ref="B22:C22"/>
  </mergeCells>
  <conditionalFormatting sqref="B6:B7">
    <cfRule type="notContainsBlanks" dxfId="13" priority="1">
      <formula>LEN(TRIM(B6))&gt;0</formula>
    </cfRule>
  </conditionalFormatting>
  <conditionalFormatting sqref="B2:I2">
    <cfRule type="notContainsBlanks" dxfId="12" priority="2">
      <formula>LEN(TRIM(B2))&gt;0</formula>
    </cfRule>
  </conditionalFormatting>
  <conditionalFormatting sqref="C6">
    <cfRule type="containsText" dxfId="11" priority="3" operator="containsText" text="Sheet must be filled in">
      <formula>NOT(ISERROR(SEARCH("Sheet must be filled in",C6)))</formula>
    </cfRule>
    <cfRule type="containsText" dxfId="10" priority="4" operator="containsText" text="No Errors">
      <formula>NOT(ISERROR(SEARCH("No Errors",C6)))</formula>
    </cfRule>
  </conditionalFormatting>
  <dataValidations count="9">
    <dataValidation type="decimal" operator="greaterThanOrEqual" allowBlank="1" showInputMessage="1" showErrorMessage="1" sqref="C9" xr:uid="{8CB323D2-4156-4D0D-A1A2-97B3775E0583}">
      <formula1>0</formula1>
    </dataValidation>
    <dataValidation allowBlank="1" showErrorMessage="1" sqref="C15" xr:uid="{2EE3F0EF-4402-4867-9CAA-FBCF64F73FAC}"/>
    <dataValidation type="decimal" operator="greaterThanOrEqual" allowBlank="1" showErrorMessage="1" sqref="C11:C13 C29 C18 F58 C25:C26" xr:uid="{618ADE38-34CB-4CE7-AB92-B29FBEE40074}">
      <formula1>0</formula1>
    </dataValidation>
    <dataValidation type="decimal" operator="greaterThanOrEqual" allowBlank="1" showErrorMessage="1" promptTitle="INPUT SHEET" prompt="Enter a positive whole number" sqref="C31 C45:C49" xr:uid="{B1E318F3-58BF-413A-9534-8F78E3A32170}">
      <formula1>0</formula1>
    </dataValidation>
    <dataValidation type="decimal" operator="lessThanOrEqual" allowBlank="1" showInputMessage="1" showErrorMessage="1" prompt="Enter a whole negative figure. " sqref="C47" xr:uid="{DC3532C1-334A-4B35-B767-B17A79A32053}">
      <formula1>0</formula1>
    </dataValidation>
    <dataValidation type="whole" allowBlank="1" showInputMessage="1" showErrorMessage="1" prompt="Profit: +ve_x000a_Loss: -ve" sqref="C27" xr:uid="{8FF76F98-4EBA-47FD-8C8F-25F4DBFBF3CE}">
      <formula1>-100000000000000000</formula1>
      <formula2>10000000000000000</formula2>
    </dataValidation>
    <dataValidation type="whole" allowBlank="1" showInputMessage="1" showErrorMessage="1" prompt="Increase: +ve_x000a__x000a_Decrease: -ve" sqref="C33" xr:uid="{BDD9F67D-5F40-4AF3-B39B-FD54DD235B74}">
      <formula1>-10000000000</formula1>
      <formula2>100000000000</formula2>
    </dataValidation>
    <dataValidation type="whole" allowBlank="1" showInputMessage="1" showErrorMessage="1" prompt="Income: +ve _x000a__x000a_Expense: -ve" sqref="C36:C37" xr:uid="{E259FFB2-5A39-4180-8D1B-EF25402B1A37}">
      <formula1>-10000000000</formula1>
      <formula2>100000000000</formula2>
    </dataValidation>
    <dataValidation type="whole" allowBlank="1" showInputMessage="1" showErrorMessage="1" prompt="Gain: +ve_x000a__x000a_Loss: -ve" sqref="C34:C35" xr:uid="{C50FDFD2-0EBE-4851-AF49-8D49509050EF}">
      <formula1>-10000000000</formula1>
      <formula2>100000000000</formula2>
    </dataValidation>
  </dataValidations>
  <pageMargins left="0.7" right="0.7" top="0.75" bottom="0.75" header="0.3" footer="0.3"/>
  <ignoredErrors>
    <ignoredError sqref="C7"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CAE9D-D14F-439F-BC41-E9D8F8A56BCC}">
  <sheetPr>
    <tabColor rgb="FF001038"/>
  </sheetPr>
  <dimension ref="A1:J145"/>
  <sheetViews>
    <sheetView workbookViewId="0">
      <selection activeCell="D47" sqref="D47"/>
    </sheetView>
  </sheetViews>
  <sheetFormatPr defaultColWidth="0" defaultRowHeight="13.5" zeroHeight="1"/>
  <cols>
    <col min="1" max="1" width="6.54296875" style="7" customWidth="1"/>
    <col min="2" max="2" width="22.81640625" style="7" customWidth="1"/>
    <col min="3" max="3" width="88.81640625" style="8" customWidth="1"/>
    <col min="4" max="4" width="25.81640625" style="7" customWidth="1"/>
    <col min="5" max="5" width="14.81640625" style="7" customWidth="1"/>
    <col min="6" max="6" width="7" style="7" customWidth="1"/>
    <col min="7" max="8" width="6.54296875" style="7" customWidth="1"/>
    <col min="9" max="9" width="10.81640625" style="7" customWidth="1"/>
    <col min="10" max="10" width="6.54296875" style="7" customWidth="1"/>
    <col min="11" max="16384" width="0" style="7" hidden="1"/>
  </cols>
  <sheetData>
    <row r="1" spans="1:10">
      <c r="A1" s="212"/>
      <c r="B1" s="213"/>
      <c r="C1" s="214"/>
      <c r="D1" s="213"/>
      <c r="E1" s="213"/>
      <c r="F1" s="213"/>
      <c r="G1" s="213"/>
      <c r="H1" s="213"/>
      <c r="I1" s="213"/>
      <c r="J1" s="215"/>
    </row>
    <row r="2" spans="1:10" ht="21">
      <c r="A2" s="216"/>
      <c r="C2" s="391" t="str">
        <f>IF(OR('Cover Sheet'!C12='Cover Sheet'!C25, 'Cover Sheet'!C12='Cover Sheet'!C23, 'Cover Sheet'!C12='Cover Sheet'!C22), "", "This sheet does not apply to this entity.")</f>
        <v/>
      </c>
      <c r="D2" s="218"/>
      <c r="E2" s="218"/>
      <c r="F2" s="218"/>
      <c r="G2" s="218"/>
      <c r="H2" s="218"/>
      <c r="I2" s="218"/>
      <c r="J2" s="219"/>
    </row>
    <row r="3" spans="1:10">
      <c r="A3" s="216"/>
      <c r="J3" s="220"/>
    </row>
    <row r="4" spans="1:10">
      <c r="A4" s="216"/>
      <c r="E4" s="221"/>
      <c r="J4" s="220"/>
    </row>
    <row r="5" spans="1:10" ht="37">
      <c r="A5" s="434">
        <v>0</v>
      </c>
      <c r="B5" s="366" t="s">
        <v>498</v>
      </c>
      <c r="C5" s="381">
        <f>'Cover Sheet'!$C$14</f>
        <v>0</v>
      </c>
      <c r="D5" s="163"/>
      <c r="E5" s="163"/>
      <c r="J5" s="220"/>
    </row>
    <row r="6" spans="1:10" ht="21">
      <c r="A6" s="216"/>
      <c r="B6" s="257"/>
      <c r="C6" s="222"/>
      <c r="D6" s="255"/>
      <c r="E6" s="223"/>
      <c r="J6" s="220"/>
    </row>
    <row r="7" spans="1:10" ht="21">
      <c r="A7" s="216"/>
      <c r="C7" s="222"/>
      <c r="D7" s="241" t="s">
        <v>3</v>
      </c>
      <c r="E7" s="223"/>
      <c r="F7" s="163"/>
      <c r="J7" s="220"/>
    </row>
    <row r="8" spans="1:10" ht="13.5" customHeight="1">
      <c r="A8" s="216"/>
      <c r="B8" s="256"/>
      <c r="D8" s="242" t="s">
        <v>109</v>
      </c>
      <c r="J8" s="220"/>
    </row>
    <row r="9" spans="1:10" ht="30" customHeight="1">
      <c r="A9" s="518">
        <v>1</v>
      </c>
      <c r="B9" s="519" t="s">
        <v>110</v>
      </c>
      <c r="C9" s="125" t="s">
        <v>110</v>
      </c>
      <c r="D9" s="520"/>
      <c r="J9" s="220"/>
    </row>
    <row r="10" spans="1:10" ht="30" customHeight="1">
      <c r="A10" s="518"/>
      <c r="B10" s="519"/>
      <c r="C10" s="124" t="s">
        <v>111</v>
      </c>
      <c r="D10" s="521"/>
      <c r="J10" s="220"/>
    </row>
    <row r="11" spans="1:10" ht="30" customHeight="1">
      <c r="A11" s="224">
        <v>2</v>
      </c>
      <c r="B11" s="519"/>
      <c r="C11" s="127" t="s">
        <v>112</v>
      </c>
      <c r="D11" s="435"/>
      <c r="E11" s="163" t="str">
        <f>IF(AND(OR('Cover Sheet'!$C$12='Cover Sheet'!$C$25, 'Cover Sheet'!$C$12='Cover Sheet'!$C$23, 'Cover Sheet'!$C$12='Cover Sheet'!$C$22), ISBLANK('Financial Data Sheet'!D11)), "Please fill in", "")</f>
        <v>Please fill in</v>
      </c>
      <c r="J11" s="220"/>
    </row>
    <row r="12" spans="1:10" ht="30" customHeight="1">
      <c r="A12" s="224">
        <v>3</v>
      </c>
      <c r="B12" s="519"/>
      <c r="C12" s="120" t="s">
        <v>113</v>
      </c>
      <c r="D12" s="435"/>
      <c r="E12" s="163" t="str">
        <f>IF(AND(OR('Cover Sheet'!$C$12='Cover Sheet'!$C$25, 'Cover Sheet'!$C$12='Cover Sheet'!$C$23, 'Cover Sheet'!$C$12='Cover Sheet'!$C$22), ISBLANK('Financial Data Sheet'!D12)), "Please fill in", "")</f>
        <v>Please fill in</v>
      </c>
      <c r="F12" s="163"/>
      <c r="J12" s="220"/>
    </row>
    <row r="13" spans="1:10" ht="30" customHeight="1">
      <c r="A13" s="224">
        <v>4</v>
      </c>
      <c r="B13" s="519"/>
      <c r="C13" s="120" t="s">
        <v>114</v>
      </c>
      <c r="D13" s="435"/>
      <c r="E13" s="163" t="str">
        <f>IF(AND(OR('Cover Sheet'!$C$12='Cover Sheet'!$C$25, 'Cover Sheet'!$C$12='Cover Sheet'!$C$23, 'Cover Sheet'!$C$12='Cover Sheet'!$C$22), ISBLANK('Financial Data Sheet'!D13)), "Please fill in", "")</f>
        <v>Please fill in</v>
      </c>
      <c r="J13" s="220"/>
    </row>
    <row r="14" spans="1:10" ht="30" customHeight="1">
      <c r="A14" s="224">
        <v>5</v>
      </c>
      <c r="B14" s="519"/>
      <c r="C14" s="120" t="s">
        <v>115</v>
      </c>
      <c r="D14" s="435"/>
      <c r="E14" s="163" t="str">
        <f>IF(AND(OR('Cover Sheet'!$C$12='Cover Sheet'!$C$25, 'Cover Sheet'!$C$12='Cover Sheet'!$C$23, 'Cover Sheet'!$C$12='Cover Sheet'!$C$22), ISBLANK('Financial Data Sheet'!D14)), "Please fill in", "")</f>
        <v>Please fill in</v>
      </c>
      <c r="J14" s="220"/>
    </row>
    <row r="15" spans="1:10" ht="30" customHeight="1">
      <c r="A15" s="224">
        <v>6</v>
      </c>
      <c r="B15" s="519"/>
      <c r="C15" s="128" t="s">
        <v>427</v>
      </c>
      <c r="D15" s="436">
        <f>$D$11+$D$12+$D$13+$D$14</f>
        <v>0</v>
      </c>
      <c r="E15" s="163"/>
      <c r="J15" s="220"/>
    </row>
    <row r="16" spans="1:10" ht="30" customHeight="1">
      <c r="A16" s="224">
        <v>7</v>
      </c>
      <c r="B16" s="519"/>
      <c r="C16" s="120" t="s">
        <v>116</v>
      </c>
      <c r="D16" s="435"/>
      <c r="E16" s="163" t="str">
        <f>IF(AND(OR('Cover Sheet'!$C$12='Cover Sheet'!$C$25, 'Cover Sheet'!$C$12='Cover Sheet'!$C$23, 'Cover Sheet'!$C$12='Cover Sheet'!$C$22), ISBLANK('Financial Data Sheet'!D16)), "Please fill in", "")</f>
        <v>Please fill in</v>
      </c>
      <c r="J16" s="220"/>
    </row>
    <row r="17" spans="1:10" ht="30" customHeight="1">
      <c r="A17" s="224">
        <v>8</v>
      </c>
      <c r="B17" s="239"/>
      <c r="C17" s="240" t="s">
        <v>117</v>
      </c>
      <c r="D17" s="435"/>
      <c r="E17" s="163" t="str">
        <f>IF(AND(OR('Cover Sheet'!$C$12='Cover Sheet'!$C$25, 'Cover Sheet'!$C$12='Cover Sheet'!$C$23, 'Cover Sheet'!$C$12='Cover Sheet'!$C$22), ISBLANK('Financial Data Sheet'!D17)), "Please fill in", "")</f>
        <v>Please fill in</v>
      </c>
      <c r="J17" s="220"/>
    </row>
    <row r="18" spans="1:10" ht="30" customHeight="1">
      <c r="A18" s="224">
        <v>9</v>
      </c>
      <c r="B18" s="198"/>
      <c r="C18" s="122" t="s">
        <v>118</v>
      </c>
      <c r="D18" s="436">
        <f>$D$15+$D$16+$D$17</f>
        <v>0</v>
      </c>
      <c r="E18" s="163"/>
      <c r="J18" s="220"/>
    </row>
    <row r="19" spans="1:10" ht="30" customHeight="1">
      <c r="A19" s="224">
        <v>11</v>
      </c>
      <c r="B19" s="522" t="s">
        <v>120</v>
      </c>
      <c r="C19" s="511" t="s">
        <v>120</v>
      </c>
      <c r="D19" s="512"/>
      <c r="E19" s="163"/>
      <c r="J19" s="220"/>
    </row>
    <row r="20" spans="1:10" ht="30" customHeight="1">
      <c r="A20" s="224">
        <v>12</v>
      </c>
      <c r="B20" s="523"/>
      <c r="C20" s="123" t="s">
        <v>121</v>
      </c>
      <c r="D20" s="435"/>
      <c r="E20" s="163" t="str">
        <f>IF(AND(OR('Cover Sheet'!$C$12='Cover Sheet'!$C$25, 'Cover Sheet'!$C$12='Cover Sheet'!$C$23, 'Cover Sheet'!$C$12='Cover Sheet'!$C$22), ISBLANK('Financial Data Sheet'!D20)), "Please fill in", "")</f>
        <v>Please fill in</v>
      </c>
      <c r="J20" s="220"/>
    </row>
    <row r="21" spans="1:10" ht="30" customHeight="1">
      <c r="A21" s="224">
        <v>13</v>
      </c>
      <c r="B21" s="523"/>
      <c r="C21" s="123" t="s">
        <v>122</v>
      </c>
      <c r="D21" s="435"/>
      <c r="E21" s="163" t="str">
        <f>IF(AND(OR('Cover Sheet'!$C$12='Cover Sheet'!$C$25, 'Cover Sheet'!$C$12='Cover Sheet'!$C$23, 'Cover Sheet'!$C$12='Cover Sheet'!$C$22), ISBLANK('Financial Data Sheet'!D21)), "Please fill in", "")</f>
        <v>Please fill in</v>
      </c>
      <c r="J21" s="220"/>
    </row>
    <row r="22" spans="1:10" ht="30" customHeight="1">
      <c r="A22" s="224">
        <v>14</v>
      </c>
      <c r="B22" s="524"/>
      <c r="C22" s="126" t="s">
        <v>123</v>
      </c>
      <c r="D22" s="436">
        <f>SUM($D$20:$D$21)</f>
        <v>0</v>
      </c>
      <c r="E22" s="163"/>
      <c r="J22" s="220"/>
    </row>
    <row r="23" spans="1:10" ht="30" customHeight="1">
      <c r="A23" s="224">
        <v>15</v>
      </c>
      <c r="B23" s="198"/>
      <c r="C23" s="126" t="s">
        <v>124</v>
      </c>
      <c r="D23" s="436">
        <f>$D$18-$D$22</f>
        <v>0</v>
      </c>
      <c r="E23" s="163"/>
      <c r="J23" s="220"/>
    </row>
    <row r="24" spans="1:10" ht="30" customHeight="1">
      <c r="A24" s="224">
        <v>16</v>
      </c>
      <c r="B24" s="163"/>
      <c r="C24" s="119" t="s">
        <v>125</v>
      </c>
      <c r="D24" s="435"/>
      <c r="E24" s="163" t="str">
        <f>IF(AND(OR('Cover Sheet'!$C$12='Cover Sheet'!$C$25, 'Cover Sheet'!$C$12='Cover Sheet'!$C$23, 'Cover Sheet'!$C$12='Cover Sheet'!$C$22), ISBLANK('Financial Data Sheet'!D24)), "Please fill in", "")</f>
        <v>Please fill in</v>
      </c>
      <c r="J24" s="220"/>
    </row>
    <row r="25" spans="1:10" ht="30" customHeight="1">
      <c r="A25" s="224">
        <v>17</v>
      </c>
      <c r="B25" s="198"/>
      <c r="C25" s="209" t="s">
        <v>126</v>
      </c>
      <c r="D25" s="436">
        <f>$D$23-$D$24</f>
        <v>0</v>
      </c>
      <c r="E25" s="163"/>
      <c r="J25" s="220"/>
    </row>
    <row r="26" spans="1:10" ht="30" customHeight="1">
      <c r="A26" s="224">
        <v>18</v>
      </c>
      <c r="B26" s="198"/>
      <c r="C26" s="208" t="s">
        <v>127</v>
      </c>
      <c r="D26" s="435"/>
      <c r="E26" s="163" t="str">
        <f>IF(AND(OR('Cover Sheet'!$C$12='Cover Sheet'!$C$25, 'Cover Sheet'!$C$12='Cover Sheet'!$C$23, 'Cover Sheet'!$C$12='Cover Sheet'!$C$22), ISBLANK('Financial Data Sheet'!D26)), "Please fill in", "")</f>
        <v>Please fill in</v>
      </c>
      <c r="J26" s="220"/>
    </row>
    <row r="27" spans="1:10" ht="30" customHeight="1">
      <c r="A27" s="224">
        <v>19</v>
      </c>
      <c r="B27" s="198"/>
      <c r="C27" s="208" t="s">
        <v>128</v>
      </c>
      <c r="D27" s="435"/>
      <c r="E27" s="163" t="str">
        <f>IF(AND(OR('Cover Sheet'!$C$12='Cover Sheet'!$C$25, 'Cover Sheet'!$C$12='Cover Sheet'!$C$23, 'Cover Sheet'!$C$12='Cover Sheet'!$C$22), ISBLANK('Financial Data Sheet'!D27)), "Please fill in", "")</f>
        <v>Please fill in</v>
      </c>
      <c r="J27" s="220"/>
    </row>
    <row r="28" spans="1:10" ht="30" customHeight="1">
      <c r="A28" s="224">
        <v>20</v>
      </c>
      <c r="B28" s="198"/>
      <c r="C28" s="208" t="s">
        <v>129</v>
      </c>
      <c r="D28" s="435"/>
      <c r="E28" s="163" t="str">
        <f>IF(AND(OR('Cover Sheet'!$C$12='Cover Sheet'!$C$25, 'Cover Sheet'!$C$12='Cover Sheet'!$C$23, 'Cover Sheet'!$C$12='Cover Sheet'!$C$22), ISBLANK('Financial Data Sheet'!D28)), "Please fill in", "")</f>
        <v>Please fill in</v>
      </c>
      <c r="J28" s="220"/>
    </row>
    <row r="29" spans="1:10" ht="30" customHeight="1">
      <c r="A29" s="224">
        <v>21</v>
      </c>
      <c r="B29" s="198"/>
      <c r="C29" s="126" t="s">
        <v>130</v>
      </c>
      <c r="D29" s="436">
        <f>$D$25+$D$26-$D$27+$D$28</f>
        <v>0</v>
      </c>
      <c r="E29" s="163"/>
      <c r="J29" s="220"/>
    </row>
    <row r="30" spans="1:10" ht="30" customHeight="1">
      <c r="A30" s="224">
        <v>22</v>
      </c>
      <c r="B30" s="198"/>
      <c r="C30" s="119" t="s">
        <v>131</v>
      </c>
      <c r="D30" s="435"/>
      <c r="E30" s="163" t="str">
        <f>IF(AND(OR('Cover Sheet'!$C$12='Cover Sheet'!$C$25, 'Cover Sheet'!$C$12='Cover Sheet'!$C$23, 'Cover Sheet'!$C$12='Cover Sheet'!$C$22), ISBLANK('Financial Data Sheet'!D30)), "Please fill in", "")</f>
        <v>Please fill in</v>
      </c>
      <c r="J30" s="220"/>
    </row>
    <row r="31" spans="1:10" ht="30" customHeight="1">
      <c r="A31" s="224">
        <v>23</v>
      </c>
      <c r="B31" s="198"/>
      <c r="C31" s="126" t="s">
        <v>132</v>
      </c>
      <c r="D31" s="436">
        <f>$D$29-$D$30</f>
        <v>0</v>
      </c>
      <c r="E31" s="163"/>
      <c r="J31" s="220"/>
    </row>
    <row r="32" spans="1:10" ht="30" customHeight="1">
      <c r="A32" s="224">
        <v>24</v>
      </c>
      <c r="B32" s="204"/>
      <c r="C32" s="205" t="s">
        <v>133</v>
      </c>
      <c r="D32" s="435"/>
      <c r="E32" s="163" t="str">
        <f>IF(AND(OR('Cover Sheet'!$C$12='Cover Sheet'!$C$25, 'Cover Sheet'!$C$12='Cover Sheet'!$C$23, 'Cover Sheet'!$C$12='Cover Sheet'!$C$22), ISBLANK('Financial Data Sheet'!D32)), "Please fill in", "")</f>
        <v>Please fill in</v>
      </c>
      <c r="J32" s="220"/>
    </row>
    <row r="33" spans="1:10" ht="30" customHeight="1">
      <c r="A33" s="224">
        <v>25</v>
      </c>
      <c r="B33" s="522" t="s">
        <v>134</v>
      </c>
      <c r="C33" s="525" t="s">
        <v>134</v>
      </c>
      <c r="D33" s="526"/>
      <c r="E33" s="163"/>
      <c r="J33" s="220"/>
    </row>
    <row r="34" spans="1:10" ht="30" customHeight="1">
      <c r="A34" s="224">
        <v>26</v>
      </c>
      <c r="B34" s="523"/>
      <c r="C34" s="129" t="s">
        <v>135</v>
      </c>
      <c r="D34" s="435"/>
      <c r="E34" s="163" t="str">
        <f>IF(AND(OR('Cover Sheet'!$C$12='Cover Sheet'!$C$25, 'Cover Sheet'!$C$12='Cover Sheet'!$C$23, 'Cover Sheet'!$C$12='Cover Sheet'!$C$22), ISBLANK('Financial Data Sheet'!D34)), "Please fill in", "")</f>
        <v>Please fill in</v>
      </c>
      <c r="G34" s="225"/>
      <c r="H34" s="225"/>
      <c r="J34" s="220"/>
    </row>
    <row r="35" spans="1:10" ht="30" customHeight="1">
      <c r="A35" s="224">
        <v>27</v>
      </c>
      <c r="B35" s="523"/>
      <c r="C35" s="129" t="s">
        <v>136</v>
      </c>
      <c r="D35" s="435"/>
      <c r="E35" s="163" t="str">
        <f>IF(AND(OR('Cover Sheet'!$C$12='Cover Sheet'!$C$25, 'Cover Sheet'!$C$12='Cover Sheet'!$C$23, 'Cover Sheet'!$C$12='Cover Sheet'!$C$22), ISBLANK('Financial Data Sheet'!D35)), "Please fill in", "")</f>
        <v>Please fill in</v>
      </c>
      <c r="J35" s="220"/>
    </row>
    <row r="36" spans="1:10" ht="30" customHeight="1">
      <c r="A36" s="224">
        <v>28</v>
      </c>
      <c r="B36" s="523"/>
      <c r="C36" s="129" t="s">
        <v>828</v>
      </c>
      <c r="D36" s="435"/>
      <c r="E36" s="163" t="str">
        <f>IF(AND(OR('Cover Sheet'!$C$12='Cover Sheet'!$C$25, 'Cover Sheet'!$C$12='Cover Sheet'!$C$23, 'Cover Sheet'!$C$12='Cover Sheet'!$C$22), ISBLANK('Financial Data Sheet'!D36)), "Please fill in", "")</f>
        <v>Please fill in</v>
      </c>
      <c r="J36" s="220"/>
    </row>
    <row r="37" spans="1:10" ht="30" customHeight="1">
      <c r="A37" s="224">
        <v>29</v>
      </c>
      <c r="B37" s="523"/>
      <c r="C37" s="129" t="s">
        <v>137</v>
      </c>
      <c r="D37" s="435"/>
      <c r="E37" s="163" t="str">
        <f>IF(AND(OR('Cover Sheet'!$C$12='Cover Sheet'!$C$25, 'Cover Sheet'!$C$12='Cover Sheet'!$C$23, 'Cover Sheet'!$C$12='Cover Sheet'!$C$22), ISBLANK('Financial Data Sheet'!D37)), "Please fill in", "")</f>
        <v>Please fill in</v>
      </c>
      <c r="J37" s="220"/>
    </row>
    <row r="38" spans="1:10" ht="30" customHeight="1">
      <c r="A38" s="224">
        <v>30</v>
      </c>
      <c r="B38" s="523"/>
      <c r="C38" s="129" t="s">
        <v>138</v>
      </c>
      <c r="D38" s="435"/>
      <c r="E38" s="163" t="str">
        <f>IF(AND(OR('Cover Sheet'!$C$12='Cover Sheet'!$C$25, 'Cover Sheet'!$C$12='Cover Sheet'!$C$23, 'Cover Sheet'!$C$12='Cover Sheet'!$C$22), ISBLANK('Financial Data Sheet'!D38)), "Please fill in", "")</f>
        <v>Please fill in</v>
      </c>
      <c r="J38" s="220"/>
    </row>
    <row r="39" spans="1:10" ht="30" customHeight="1">
      <c r="A39" s="224">
        <v>31</v>
      </c>
      <c r="B39" s="524"/>
      <c r="C39" s="130" t="s">
        <v>139</v>
      </c>
      <c r="D39" s="436">
        <f>$D$34+$D$35+$D$36+$D$37+$D$38</f>
        <v>0</v>
      </c>
      <c r="E39" s="163"/>
      <c r="J39" s="220"/>
    </row>
    <row r="40" spans="1:10" ht="30" customHeight="1">
      <c r="A40" s="224">
        <v>32</v>
      </c>
      <c r="B40" s="199"/>
      <c r="C40" s="126" t="s">
        <v>140</v>
      </c>
      <c r="D40" s="436">
        <f>$D$31+$D$39</f>
        <v>0</v>
      </c>
      <c r="E40" s="163"/>
      <c r="J40" s="220"/>
    </row>
    <row r="41" spans="1:10" ht="30" customHeight="1">
      <c r="A41" s="224">
        <v>33</v>
      </c>
      <c r="B41" s="510" t="s">
        <v>141</v>
      </c>
      <c r="C41" s="511" t="s">
        <v>142</v>
      </c>
      <c r="D41" s="512"/>
      <c r="E41" s="163"/>
      <c r="J41" s="220"/>
    </row>
    <row r="42" spans="1:10" ht="52.5" customHeight="1">
      <c r="A42" s="224">
        <v>34</v>
      </c>
      <c r="B42" s="510"/>
      <c r="C42" s="119" t="s">
        <v>143</v>
      </c>
      <c r="D42" s="437"/>
      <c r="E42" s="163" t="str">
        <f>IF(AND(OR('Cover Sheet'!$C$12='Cover Sheet'!$C$25, 'Cover Sheet'!$C$12='Cover Sheet'!$C$23, 'Cover Sheet'!$C$12='Cover Sheet'!$C$22), ISBLANK('Financial Data Sheet'!D42)), "Please fill in", "")</f>
        <v>Please fill in</v>
      </c>
      <c r="F42" s="107"/>
      <c r="G42" s="107"/>
      <c r="H42" s="107"/>
      <c r="I42" s="107"/>
      <c r="J42" s="220"/>
    </row>
    <row r="43" spans="1:10" ht="52.5" customHeight="1">
      <c r="A43" s="224">
        <v>35</v>
      </c>
      <c r="B43" s="510"/>
      <c r="C43" s="119" t="s">
        <v>144</v>
      </c>
      <c r="D43" s="438"/>
      <c r="E43" s="163" t="str">
        <f>IF(AND(OR('Cover Sheet'!$C$12='Cover Sheet'!$C$25, 'Cover Sheet'!$C$12='Cover Sheet'!$C$23, 'Cover Sheet'!$C$12='Cover Sheet'!$C$22), ISBLANK('Financial Data Sheet'!D43)), "Please fill in", "")</f>
        <v>Please fill in</v>
      </c>
      <c r="F43" s="107"/>
      <c r="G43" s="107"/>
      <c r="H43" s="107"/>
      <c r="I43" s="107"/>
      <c r="J43" s="220"/>
    </row>
    <row r="44" spans="1:10" ht="52.5" customHeight="1">
      <c r="A44" s="224">
        <v>36</v>
      </c>
      <c r="B44" s="510"/>
      <c r="C44" s="119" t="s">
        <v>145</v>
      </c>
      <c r="D44" s="438"/>
      <c r="E44" s="163" t="str">
        <f>IF(AND(OR('Cover Sheet'!$C$12='Cover Sheet'!$C$25, 'Cover Sheet'!$C$12='Cover Sheet'!$C$23, 'Cover Sheet'!$C$12='Cover Sheet'!$C$22), ISBLANK('Financial Data Sheet'!D44)), "Please fill in", "")</f>
        <v>Please fill in</v>
      </c>
      <c r="F44" s="107"/>
      <c r="G44" s="107"/>
      <c r="H44" s="107"/>
      <c r="I44" s="107"/>
      <c r="J44" s="220"/>
    </row>
    <row r="45" spans="1:10" ht="30" customHeight="1">
      <c r="A45" s="224">
        <v>37</v>
      </c>
      <c r="B45" s="513" t="s">
        <v>146</v>
      </c>
      <c r="C45" s="516" t="s">
        <v>147</v>
      </c>
      <c r="D45" s="517"/>
      <c r="E45" s="163"/>
      <c r="J45" s="220"/>
    </row>
    <row r="46" spans="1:10" ht="30" customHeight="1">
      <c r="A46" s="224">
        <v>38</v>
      </c>
      <c r="B46" s="514"/>
      <c r="C46" s="121" t="s">
        <v>148</v>
      </c>
      <c r="D46" s="435"/>
      <c r="E46" s="163" t="str">
        <f>IF(AND(OR('Cover Sheet'!$C$12='Cover Sheet'!$C$25, 'Cover Sheet'!$C$12='Cover Sheet'!$C$23, 'Cover Sheet'!$C$12='Cover Sheet'!$C$22), ISBLANK('Financial Data Sheet'!D46)), "Please fill in", "")</f>
        <v>Please fill in</v>
      </c>
      <c r="J46" s="220"/>
    </row>
    <row r="47" spans="1:10" ht="30" customHeight="1">
      <c r="A47" s="224">
        <v>39</v>
      </c>
      <c r="B47" s="515"/>
      <c r="C47" s="123" t="s">
        <v>149</v>
      </c>
      <c r="D47" s="435"/>
      <c r="E47" s="163" t="str">
        <f>IF(AND(OR('Cover Sheet'!$C$12='Cover Sheet'!$C$25, 'Cover Sheet'!$C$12='Cover Sheet'!$C$23, 'Cover Sheet'!$C$12='Cover Sheet'!$C$22), ISBLANK('Financial Data Sheet'!D47)), "Please fill in", "")</f>
        <v>Please fill in</v>
      </c>
      <c r="J47" s="220"/>
    </row>
    <row r="48" spans="1:10" ht="30" customHeight="1">
      <c r="A48" s="224">
        <v>40</v>
      </c>
      <c r="B48" s="329"/>
      <c r="C48" s="119" t="s">
        <v>119</v>
      </c>
      <c r="D48" s="435"/>
      <c r="E48" s="163" t="str">
        <f>IF(AND(OR('Cover Sheet'!$C$12='Cover Sheet'!$C$25, 'Cover Sheet'!$C$12='Cover Sheet'!$C$23, 'Cover Sheet'!$C$12='Cover Sheet'!$C$22), ISBLANK('Financial Data Sheet'!D48)), "Please fill in", "")</f>
        <v>Please fill in</v>
      </c>
      <c r="J48" s="220"/>
    </row>
    <row r="49" spans="1:10" ht="30" customHeight="1">
      <c r="A49" s="224">
        <v>41</v>
      </c>
      <c r="B49" s="198"/>
      <c r="C49" s="119" t="s">
        <v>150</v>
      </c>
      <c r="D49" s="435"/>
      <c r="E49" s="163" t="str">
        <f>IF(AND(OR('Cover Sheet'!$C$12='Cover Sheet'!$C$25, 'Cover Sheet'!$C$12='Cover Sheet'!$C$23, 'Cover Sheet'!$C$12='Cover Sheet'!$C$22), ISBLANK('Financial Data Sheet'!D49)), "Please fill in", "")</f>
        <v>Please fill in</v>
      </c>
      <c r="J49" s="220"/>
    </row>
    <row r="50" spans="1:10" ht="30" customHeight="1">
      <c r="A50" s="224">
        <v>42</v>
      </c>
      <c r="B50" s="198"/>
      <c r="C50" s="119" t="s">
        <v>151</v>
      </c>
      <c r="D50" s="435"/>
      <c r="E50" s="163" t="str">
        <f>IF(AND(OR('Cover Sheet'!$C$12='Cover Sheet'!$C$25, 'Cover Sheet'!$C$12='Cover Sheet'!$C$23, 'Cover Sheet'!$C$12='Cover Sheet'!$C$22), ISBLANK('Financial Data Sheet'!D50)), "Please fill in", "")</f>
        <v>Please fill in</v>
      </c>
      <c r="J50" s="220"/>
    </row>
    <row r="51" spans="1:10"/>
    <row r="52" spans="1:10" ht="59.15" customHeight="1">
      <c r="A52" s="343"/>
      <c r="E52" s="163"/>
      <c r="J52" s="220"/>
    </row>
    <row r="53" spans="1:10" ht="15.5" hidden="1">
      <c r="A53" s="226"/>
      <c r="J53" s="220"/>
    </row>
    <row r="54" spans="1:10" ht="15.5" hidden="1">
      <c r="A54" s="226"/>
      <c r="J54" s="220"/>
    </row>
    <row r="55" spans="1:10" ht="21" hidden="1">
      <c r="A55" s="226"/>
      <c r="B55" s="227"/>
      <c r="J55" s="220"/>
    </row>
    <row r="56" spans="1:10" ht="15.5" hidden="1">
      <c r="A56" s="228"/>
      <c r="B56" s="229"/>
      <c r="C56" s="230"/>
      <c r="D56"/>
      <c r="J56" s="220"/>
    </row>
    <row r="57" spans="1:10" s="131" customFormat="1" ht="30" hidden="1" customHeight="1">
      <c r="A57" s="7"/>
      <c r="B57" s="7"/>
      <c r="C57" s="7"/>
      <c r="D57" s="7"/>
      <c r="E57" s="163"/>
      <c r="F57" s="7"/>
      <c r="G57" s="231"/>
      <c r="H57" s="232"/>
      <c r="I57" s="232"/>
      <c r="J57" s="233"/>
    </row>
    <row r="58" spans="1:10" s="131" customFormat="1" ht="30" hidden="1" customHeight="1">
      <c r="A58" s="7"/>
      <c r="B58" s="7"/>
      <c r="C58" s="7"/>
      <c r="D58" s="7"/>
      <c r="E58" s="163" t="str">
        <f>IF(AND(OR('[1]Cover Sheet'!$C$10='[1]Cover Sheet'!$C$23, '[1]Cover Sheet'!$C$10='[1]Cover Sheet'!$C$21, '[1]Cover Sheet'!$C$10='[1]Cover Sheet'!$C$22), ISBLANK('[1]Financial Data updated'!#REF!)), "Please fill in", "")</f>
        <v/>
      </c>
      <c r="F58" s="7"/>
      <c r="G58" s="7"/>
      <c r="H58" s="232"/>
      <c r="I58" s="232"/>
      <c r="J58" s="233"/>
    </row>
    <row r="59" spans="1:10" s="131" customFormat="1" ht="30" hidden="1" customHeight="1">
      <c r="A59" s="7"/>
      <c r="B59" s="7"/>
      <c r="C59" s="7"/>
      <c r="D59" s="7"/>
      <c r="E59" s="163"/>
      <c r="F59" s="7"/>
      <c r="G59" s="234"/>
      <c r="H59" s="232"/>
      <c r="I59" s="232"/>
      <c r="J59" s="233"/>
    </row>
    <row r="60" spans="1:10" s="131" customFormat="1" ht="30" hidden="1" customHeight="1">
      <c r="A60" s="7"/>
      <c r="B60" s="7"/>
      <c r="C60" s="7"/>
      <c r="D60" s="7"/>
      <c r="E60" s="163" t="str">
        <f>IF(AND(OR('[1]Cover Sheet'!$C$10='[1]Cover Sheet'!$C$23, '[1]Cover Sheet'!$C$10='[1]Cover Sheet'!$C$21, '[1]Cover Sheet'!$C$10='[1]Cover Sheet'!$C$22), ISBLANK('[1]Financial Data updated'!#REF!)), "Please fill in", "")</f>
        <v/>
      </c>
      <c r="F60" s="7"/>
      <c r="G60" s="232"/>
      <c r="H60" s="232" t="s">
        <v>155</v>
      </c>
      <c r="I60" s="232"/>
      <c r="J60" s="233"/>
    </row>
    <row r="61" spans="1:10" s="131" customFormat="1" ht="30" hidden="1" customHeight="1">
      <c r="A61" s="7"/>
      <c r="B61" s="7"/>
      <c r="C61" s="7"/>
      <c r="D61" s="7"/>
      <c r="E61" s="163"/>
      <c r="F61" s="7"/>
      <c r="G61" s="232"/>
      <c r="H61" s="232"/>
      <c r="I61" s="232"/>
      <c r="J61" s="233"/>
    </row>
    <row r="62" spans="1:10" s="131" customFormat="1" ht="30" hidden="1" customHeight="1">
      <c r="A62" s="7"/>
      <c r="B62" s="7"/>
      <c r="C62" s="7"/>
      <c r="D62" s="7"/>
      <c r="E62" s="163"/>
      <c r="F62" s="7"/>
      <c r="G62" s="232"/>
      <c r="H62" s="232"/>
      <c r="I62" s="232"/>
      <c r="J62" s="233"/>
    </row>
    <row r="63" spans="1:10" s="131" customFormat="1" ht="30" hidden="1" customHeight="1">
      <c r="A63" s="7"/>
      <c r="B63" s="7"/>
      <c r="C63" s="7"/>
      <c r="D63" s="7"/>
      <c r="E63" s="163" t="str">
        <f>IF(AND(OR('[1]Cover Sheet'!$C$10='[1]Cover Sheet'!$C$23, '[1]Cover Sheet'!$C$10='[1]Cover Sheet'!$C$21, '[1]Cover Sheet'!$C$10='[1]Cover Sheet'!$C$22), ISBLANK('[1]Financial Data updated'!#REF!)), "Please fill in", "")</f>
        <v/>
      </c>
      <c r="F63" s="7"/>
      <c r="G63" s="232"/>
      <c r="H63" s="232"/>
      <c r="I63" s="232"/>
      <c r="J63" s="233"/>
    </row>
    <row r="64" spans="1:10" s="131" customFormat="1" ht="30" hidden="1" customHeight="1">
      <c r="E64" s="163"/>
      <c r="F64" s="7"/>
      <c r="G64" s="232"/>
      <c r="H64" s="232"/>
      <c r="I64" s="232"/>
      <c r="J64" s="233"/>
    </row>
    <row r="65" spans="1:10" s="131" customFormat="1" ht="30" hidden="1" customHeight="1">
      <c r="E65" s="235"/>
      <c r="F65" s="236"/>
      <c r="G65" s="237"/>
      <c r="H65" s="237"/>
      <c r="I65" s="237"/>
      <c r="J65" s="238"/>
    </row>
    <row r="66" spans="1:10" ht="14.5" hidden="1">
      <c r="A66" s="107"/>
      <c r="B66" s="107"/>
      <c r="C66" s="107"/>
      <c r="D66" s="201"/>
      <c r="E66" s="201"/>
      <c r="F66" s="201"/>
      <c r="G66" s="201"/>
      <c r="H66" s="202"/>
      <c r="I66" s="203"/>
      <c r="J66" s="202"/>
    </row>
    <row r="67" spans="1:10" hidden="1">
      <c r="C67" s="7"/>
    </row>
    <row r="68" spans="1:10" hidden="1">
      <c r="C68" s="7"/>
    </row>
    <row r="69" spans="1:10" hidden="1">
      <c r="C69" s="7"/>
    </row>
    <row r="70" spans="1:10" hidden="1">
      <c r="C70" s="7"/>
    </row>
    <row r="71" spans="1:10" hidden="1">
      <c r="C71" s="7"/>
    </row>
    <row r="72" spans="1:10" hidden="1">
      <c r="C72" s="7"/>
    </row>
    <row r="73" spans="1:10" hidden="1">
      <c r="C73" s="7"/>
    </row>
    <row r="74" spans="1:10" hidden="1">
      <c r="C74" s="7"/>
    </row>
    <row r="75" spans="1:10" hidden="1">
      <c r="C75" s="7"/>
    </row>
    <row r="76" spans="1:10" hidden="1">
      <c r="C76" s="7"/>
    </row>
    <row r="77" spans="1:10" hidden="1">
      <c r="C77" s="7"/>
    </row>
    <row r="78" spans="1:10" hidden="1">
      <c r="C78" s="7"/>
    </row>
    <row r="79" spans="1:10" hidden="1">
      <c r="C79" s="7"/>
    </row>
    <row r="80" spans="1:10" hidden="1">
      <c r="C80" s="7"/>
    </row>
    <row r="81" spans="3:3" hidden="1">
      <c r="C81" s="7"/>
    </row>
    <row r="82" spans="3:3" hidden="1">
      <c r="C82" s="7"/>
    </row>
    <row r="83" spans="3:3" hidden="1">
      <c r="C83" s="7"/>
    </row>
    <row r="84" spans="3:3" hidden="1">
      <c r="C84" s="7"/>
    </row>
    <row r="85" spans="3:3" hidden="1">
      <c r="C85" s="7"/>
    </row>
    <row r="86" spans="3:3" hidden="1">
      <c r="C86" s="7"/>
    </row>
    <row r="87" spans="3:3" hidden="1">
      <c r="C87" s="7"/>
    </row>
    <row r="88" spans="3:3" hidden="1">
      <c r="C88" s="7"/>
    </row>
    <row r="89" spans="3:3" hidden="1">
      <c r="C89" s="7"/>
    </row>
    <row r="90" spans="3:3" hidden="1">
      <c r="C90" s="7"/>
    </row>
    <row r="91" spans="3:3" hidden="1">
      <c r="C91" s="7"/>
    </row>
    <row r="92" spans="3:3" hidden="1">
      <c r="C92" s="7"/>
    </row>
    <row r="93" spans="3:3" hidden="1">
      <c r="C93" s="7"/>
    </row>
    <row r="94" spans="3:3" hidden="1">
      <c r="C94" s="7"/>
    </row>
    <row r="95" spans="3:3" hidden="1">
      <c r="C95" s="7"/>
    </row>
    <row r="96" spans="3:3" hidden="1">
      <c r="C96" s="7"/>
    </row>
    <row r="97" spans="3:3" hidden="1">
      <c r="C97" s="7"/>
    </row>
    <row r="98" spans="3:3" hidden="1">
      <c r="C98" s="7"/>
    </row>
    <row r="99" spans="3:3" hidden="1">
      <c r="C99" s="7"/>
    </row>
    <row r="100" spans="3:3" hidden="1">
      <c r="C100" s="7"/>
    </row>
    <row r="101" spans="3:3" hidden="1">
      <c r="C101" s="7"/>
    </row>
    <row r="102" spans="3:3" hidden="1">
      <c r="C102" s="7"/>
    </row>
    <row r="103" spans="3:3" hidden="1">
      <c r="C103" s="7"/>
    </row>
    <row r="104" spans="3:3" hidden="1">
      <c r="C104" s="7"/>
    </row>
    <row r="105" spans="3:3" hidden="1">
      <c r="C105" s="7"/>
    </row>
    <row r="106" spans="3:3" hidden="1">
      <c r="C106" s="7"/>
    </row>
    <row r="107" spans="3:3" hidden="1">
      <c r="C107" s="7"/>
    </row>
    <row r="108" spans="3:3" hidden="1">
      <c r="C108" s="7"/>
    </row>
    <row r="109" spans="3:3" hidden="1">
      <c r="C109" s="7"/>
    </row>
    <row r="110" spans="3:3" hidden="1">
      <c r="C110" s="7"/>
    </row>
    <row r="111" spans="3:3" hidden="1">
      <c r="C111" s="7"/>
    </row>
    <row r="112" spans="3:3" hidden="1">
      <c r="C112" s="7"/>
    </row>
    <row r="113" spans="3:3" hidden="1">
      <c r="C113" s="7"/>
    </row>
    <row r="114" spans="3:3" hidden="1">
      <c r="C114" s="7"/>
    </row>
    <row r="115" spans="3:3" hidden="1">
      <c r="C115" s="7"/>
    </row>
    <row r="116" spans="3:3" hidden="1">
      <c r="C116" s="7"/>
    </row>
    <row r="117" spans="3:3" hidden="1">
      <c r="C117" s="7"/>
    </row>
    <row r="118" spans="3:3" hidden="1">
      <c r="C118" s="7"/>
    </row>
    <row r="119" spans="3:3" hidden="1">
      <c r="C119" s="7"/>
    </row>
    <row r="120" spans="3:3" hidden="1">
      <c r="C120" s="7"/>
    </row>
    <row r="121" spans="3:3" hidden="1">
      <c r="C121" s="7"/>
    </row>
    <row r="122" spans="3:3" hidden="1">
      <c r="C122" s="7"/>
    </row>
    <row r="123" spans="3:3" hidden="1">
      <c r="C123" s="7"/>
    </row>
    <row r="124" spans="3:3" hidden="1">
      <c r="C124" s="7"/>
    </row>
    <row r="125" spans="3:3" hidden="1">
      <c r="C125" s="7"/>
    </row>
    <row r="126" spans="3:3" hidden="1">
      <c r="C126" s="7"/>
    </row>
    <row r="127" spans="3:3" hidden="1">
      <c r="C127" s="7"/>
    </row>
    <row r="128" spans="3:3" hidden="1">
      <c r="C128" s="7"/>
    </row>
    <row r="129" spans="3:3" hidden="1">
      <c r="C129" s="7"/>
    </row>
    <row r="130" spans="3:3" hidden="1">
      <c r="C130" s="7"/>
    </row>
    <row r="131" spans="3:3" hidden="1">
      <c r="C131" s="7"/>
    </row>
    <row r="132" spans="3:3" hidden="1">
      <c r="C132" s="7"/>
    </row>
    <row r="133" spans="3:3" hidden="1">
      <c r="C133" s="7"/>
    </row>
    <row r="134" spans="3:3" hidden="1">
      <c r="C134" s="7"/>
    </row>
    <row r="135" spans="3:3" hidden="1">
      <c r="C135" s="7"/>
    </row>
    <row r="136" spans="3:3" hidden="1">
      <c r="C136" s="7"/>
    </row>
    <row r="137" spans="3:3" hidden="1">
      <c r="C137" s="7"/>
    </row>
    <row r="138" spans="3:3" hidden="1">
      <c r="C138" s="7"/>
    </row>
    <row r="139" spans="3:3" hidden="1">
      <c r="C139" s="7"/>
    </row>
    <row r="140" spans="3:3" hidden="1">
      <c r="C140" s="7"/>
    </row>
    <row r="141" spans="3:3" hidden="1">
      <c r="C141" s="7"/>
    </row>
    <row r="142" spans="3:3" hidden="1">
      <c r="C142" s="7"/>
    </row>
    <row r="143" spans="3:3" hidden="1">
      <c r="C143" s="7"/>
    </row>
    <row r="144" spans="3:3"/>
    <row r="145"/>
  </sheetData>
  <sheetProtection algorithmName="SHA-512" hashValue="a5LiCJMBBHbsAR03HhzaphPRSvcUa2H441t4kdoUlBnkP9iMpeESiJWy+rOIsr5K6Ukd16F1ZPBimh+iy38hIQ==" saltValue="i7uOwCbGAWOw6XTf2Jo5EQ==" spinCount="100000" sheet="1" selectLockedCells="1"/>
  <protectedRanges>
    <protectedRange sqref="D11:D14 D16:D17 D46:D50 D20:D21 D24 D26:D28 D34:D38 C6 D30 D32 D42:D44" name="Range1"/>
    <protectedRange sqref="C5" name="Range1_1"/>
  </protectedRanges>
  <mergeCells count="11">
    <mergeCell ref="B41:B44"/>
    <mergeCell ref="C41:D41"/>
    <mergeCell ref="B45:B47"/>
    <mergeCell ref="C45:D45"/>
    <mergeCell ref="A9:A10"/>
    <mergeCell ref="B9:B16"/>
    <mergeCell ref="D9:D10"/>
    <mergeCell ref="B19:B22"/>
    <mergeCell ref="B33:B39"/>
    <mergeCell ref="C33:D33"/>
    <mergeCell ref="C19:D19"/>
  </mergeCells>
  <conditionalFormatting sqref="C6:C7">
    <cfRule type="notContainsBlanks" dxfId="9" priority="2">
      <formula>LEN(TRIM(C6))&gt;0</formula>
    </cfRule>
  </conditionalFormatting>
  <conditionalFormatting sqref="C2:J2">
    <cfRule type="notContainsBlanks" dxfId="8" priority="1">
      <formula>LEN(TRIM(C2))&gt;0</formula>
    </cfRule>
  </conditionalFormatting>
  <conditionalFormatting sqref="D6">
    <cfRule type="containsText" dxfId="7" priority="3" operator="containsText" text="Sheet must be filled in">
      <formula>NOT(ISERROR(SEARCH("Sheet must be filled in",D6)))</formula>
    </cfRule>
    <cfRule type="containsText" dxfId="6" priority="4" operator="containsText" text="No Errors">
      <formula>NOT(ISERROR(SEARCH("No Errors",D6)))</formula>
    </cfRule>
  </conditionalFormatting>
  <dataValidations count="7">
    <dataValidation type="decimal" operator="greaterThanOrEqual" allowBlank="1" showErrorMessage="1" sqref="D11:D14 D16:D17 D20:D21 D24 G59 D26:D27 D30" xr:uid="{22367BC1-17FA-45B0-8C51-7CE1D87D77F8}">
      <formula1>0</formula1>
    </dataValidation>
    <dataValidation type="decimal" operator="greaterThanOrEqual" allowBlank="1" showErrorMessage="1" promptTitle="INPUT SHEET" prompt="Enter a positive whole number" sqref="D32 D46:D50" xr:uid="{7052D099-4DA9-4B2B-B256-AEE7C0586998}">
      <formula1>0</formula1>
    </dataValidation>
    <dataValidation type="decimal" operator="lessThanOrEqual" allowBlank="1" showInputMessage="1" showErrorMessage="1" prompt="Enter a whole negative figure. " sqref="D48" xr:uid="{6C0D7C83-CAC5-41AA-AE3C-B22483D985F9}">
      <formula1>0</formula1>
    </dataValidation>
    <dataValidation type="whole" allowBlank="1" showInputMessage="1" showErrorMessage="1" prompt="Profit: +ve_x000a_Loss: -ve" sqref="D28" xr:uid="{00875715-C4B2-456C-9A4C-720D9A073573}">
      <formula1>-100000000000000000</formula1>
      <formula2>10000000000000000</formula2>
    </dataValidation>
    <dataValidation type="whole" allowBlank="1" showInputMessage="1" showErrorMessage="1" prompt="Increase: +ve_x000a__x000a_Decrease: -ve" sqref="D34" xr:uid="{A97688C7-D70D-4EEE-921A-F01FADE2C0AC}">
      <formula1>-10000000000</formula1>
      <formula2>100000000000</formula2>
    </dataValidation>
    <dataValidation type="whole" allowBlank="1" showInputMessage="1" showErrorMessage="1" prompt="Income: +ve _x000a__x000a_Expense: -ve" sqref="D37:D38" xr:uid="{536868D1-0E3C-41E9-8935-0703B1A623D0}">
      <formula1>-10000000000</formula1>
      <formula2>100000000000</formula2>
    </dataValidation>
    <dataValidation type="whole" allowBlank="1" showInputMessage="1" showErrorMessage="1" prompt="Gain: +ve_x000a__x000a_Loss: -ve" sqref="D35:D36" xr:uid="{EE0DBABB-7AC1-45C1-BDCB-8DDB2DF44E2C}">
      <formula1>-10000000000</formula1>
      <formula2>100000000000</formula2>
    </dataValidation>
  </dataValidations>
  <pageMargins left="0.7" right="0.7" top="0.75" bottom="0.75" header="0.3" footer="0.3"/>
  <ignoredErrors>
    <ignoredError sqref="D7"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7319-99D4-474B-8867-713F3842FBAD}">
  <sheetPr>
    <tabColor rgb="FF001038"/>
  </sheetPr>
  <dimension ref="A1:V233"/>
  <sheetViews>
    <sheetView zoomScaleNormal="100" workbookViewId="0">
      <selection activeCell="D17" sqref="D17"/>
    </sheetView>
  </sheetViews>
  <sheetFormatPr defaultColWidth="0" defaultRowHeight="14.5" zeroHeight="1"/>
  <cols>
    <col min="1" max="1" width="10" customWidth="1"/>
    <col min="2" max="2" width="20.26953125" customWidth="1"/>
    <col min="3" max="3" width="134.54296875" bestFit="1" customWidth="1"/>
    <col min="4" max="4" width="21.1796875" customWidth="1"/>
    <col min="5" max="5" width="35.81640625" customWidth="1"/>
  </cols>
  <sheetData>
    <row r="1" spans="1:22" ht="30.65" customHeight="1">
      <c r="A1" s="533"/>
      <c r="B1" s="533"/>
      <c r="C1" s="533"/>
      <c r="D1" s="192"/>
      <c r="E1" s="193"/>
      <c r="F1" s="107"/>
      <c r="G1" s="107"/>
      <c r="H1" s="107"/>
      <c r="I1" s="107"/>
      <c r="J1" s="107"/>
      <c r="K1" s="107"/>
      <c r="L1" s="107"/>
      <c r="M1" s="107"/>
      <c r="N1" s="107"/>
      <c r="O1" s="107"/>
      <c r="P1" s="107"/>
      <c r="Q1" s="107"/>
      <c r="R1" s="107"/>
      <c r="S1" s="107"/>
      <c r="T1" s="107"/>
    </row>
    <row r="2" spans="1:22" ht="31" customHeight="1" thickBot="1">
      <c r="A2" s="107"/>
      <c r="B2" s="107"/>
      <c r="C2" s="217"/>
      <c r="D2" s="107"/>
      <c r="E2" s="194"/>
      <c r="F2" s="107"/>
      <c r="G2" s="107"/>
      <c r="H2" s="107"/>
      <c r="I2" s="107"/>
      <c r="J2" s="107"/>
      <c r="K2" s="107"/>
      <c r="L2" s="107"/>
      <c r="M2" s="107"/>
      <c r="N2" s="107"/>
      <c r="O2" s="107"/>
      <c r="P2" s="107"/>
      <c r="Q2" s="107"/>
      <c r="R2" s="107"/>
      <c r="S2" s="107"/>
      <c r="T2" s="107"/>
      <c r="U2" s="107"/>
      <c r="V2" s="107"/>
    </row>
    <row r="3" spans="1:22" ht="47.25" customHeight="1" thickBot="1">
      <c r="B3" s="243"/>
      <c r="C3" s="367" t="s">
        <v>156</v>
      </c>
      <c r="D3" s="107"/>
      <c r="E3" s="194"/>
    </row>
    <row r="4" spans="1:22" s="132" customFormat="1" ht="51.75" customHeight="1">
      <c r="A4" s="534" t="str">
        <f>IF(OR('Cover Sheet'!C12='Cover Sheet'!C25, 'Cover Sheet'!C12='Cover Sheet'!C23, 'Cover Sheet'!C12='Cover Sheet'!C22), "", "This section does not apply to this entity.")</f>
        <v/>
      </c>
      <c r="B4" s="534"/>
      <c r="C4" s="364" t="s">
        <v>157</v>
      </c>
      <c r="D4" s="232"/>
      <c r="E4" s="195"/>
    </row>
    <row r="5" spans="1:22" s="132" customFormat="1" ht="51.75" customHeight="1">
      <c r="A5" s="534" t="str">
        <f>IF(OR('Cover Sheet'!C12='Cover Sheet'!C25, 'Cover Sheet'!C12='Cover Sheet'!C22), "", "This section does not apply to this entity.")</f>
        <v/>
      </c>
      <c r="B5" s="534"/>
      <c r="C5" s="364" t="s">
        <v>158</v>
      </c>
      <c r="D5" s="232"/>
      <c r="E5" s="195"/>
    </row>
    <row r="6" spans="1:22" s="132" customFormat="1" ht="51.75" customHeight="1">
      <c r="A6" s="534" t="str">
        <f>IF(OR('Cover Sheet'!C12='Cover Sheet'!C25, 'Cover Sheet'!C12='Cover Sheet'!C22), "", "This section does not apply to this entity.")</f>
        <v/>
      </c>
      <c r="B6" s="534"/>
      <c r="C6" s="364" t="s">
        <v>159</v>
      </c>
      <c r="D6" s="232"/>
      <c r="E6" s="195"/>
    </row>
    <row r="7" spans="1:22" s="132" customFormat="1" ht="51.75" customHeight="1" thickBot="1">
      <c r="A7" s="534" t="str">
        <f>IF(OR('Cover Sheet'!C12='Cover Sheet'!C25, 'Cover Sheet'!C12='Cover Sheet'!C23, 'Cover Sheet'!C12='Cover Sheet'!C22), "", "This section does not apply to this entity.")</f>
        <v/>
      </c>
      <c r="B7" s="534"/>
      <c r="C7" s="365" t="s">
        <v>160</v>
      </c>
      <c r="D7" s="232"/>
      <c r="E7" s="195"/>
    </row>
    <row r="8" spans="1:22" ht="55.5" customHeight="1" thickBot="1">
      <c r="A8" s="107"/>
      <c r="B8" s="107"/>
      <c r="D8" s="107"/>
      <c r="E8" s="194"/>
    </row>
    <row r="9" spans="1:22" ht="18" thickBot="1">
      <c r="A9" s="535" t="s">
        <v>161</v>
      </c>
      <c r="B9" s="536"/>
      <c r="C9" s="536"/>
      <c r="D9" s="537"/>
      <c r="E9" s="194"/>
    </row>
    <row r="10" spans="1:22" ht="15" thickBot="1">
      <c r="A10" s="244"/>
      <c r="B10" s="244"/>
      <c r="C10" s="244"/>
      <c r="D10" s="244"/>
      <c r="E10" s="194"/>
    </row>
    <row r="11" spans="1:22" ht="17.5">
      <c r="A11" s="9" t="s">
        <v>162</v>
      </c>
      <c r="B11" s="10" t="s">
        <v>163</v>
      </c>
      <c r="C11" s="10" t="s">
        <v>164</v>
      </c>
      <c r="D11" s="11" t="s">
        <v>165</v>
      </c>
      <c r="E11" s="194"/>
    </row>
    <row r="12" spans="1:22">
      <c r="A12" s="133" t="s">
        <v>267</v>
      </c>
      <c r="B12" s="12">
        <v>1</v>
      </c>
      <c r="C12" s="13" t="s">
        <v>166</v>
      </c>
      <c r="D12" s="395">
        <f>SUM($D$14+$D$67+$D$88)</f>
        <v>0</v>
      </c>
      <c r="E12" s="194"/>
    </row>
    <row r="13" spans="1:22">
      <c r="A13" s="133" t="s">
        <v>705</v>
      </c>
      <c r="B13" s="14" t="s">
        <v>167</v>
      </c>
      <c r="C13" s="15" t="s">
        <v>168</v>
      </c>
      <c r="D13" s="16">
        <f>SUM($D$14+$D$67)</f>
        <v>0</v>
      </c>
      <c r="E13" s="194"/>
    </row>
    <row r="14" spans="1:22">
      <c r="A14" s="133" t="s">
        <v>706</v>
      </c>
      <c r="B14" s="12" t="str">
        <f>B$13&amp;".1"</f>
        <v>1.1.1</v>
      </c>
      <c r="C14" s="17" t="s">
        <v>169</v>
      </c>
      <c r="D14" s="16">
        <f>($D$15+$D$24+$D$29+$D$30+$D$31+$D$32+$D$33+$D$34+$D$35+$D$41+$D$45+$D$48+$D$49+$D$50+$D$54+$D$55+$D$56+$D$57+$D$58+$D$59+$D$60+$D$61+$D$62+D63+D64+D65+D66)</f>
        <v>0</v>
      </c>
      <c r="E14" s="194"/>
    </row>
    <row r="15" spans="1:22">
      <c r="A15" s="133" t="s">
        <v>707</v>
      </c>
      <c r="B15" s="12" t="str">
        <f>B$14&amp;".1"</f>
        <v>1.1.1.1</v>
      </c>
      <c r="C15" s="18" t="s">
        <v>170</v>
      </c>
      <c r="D15" s="19">
        <f>$D$16+$D$18+$D$19+$D$23-$D$17</f>
        <v>0</v>
      </c>
      <c r="E15" s="194"/>
    </row>
    <row r="16" spans="1:22">
      <c r="A16" s="133" t="s">
        <v>708</v>
      </c>
      <c r="B16" s="20" t="str">
        <f>B$15&amp;".1"</f>
        <v>1.1.1.1.1</v>
      </c>
      <c r="C16" s="21" t="s">
        <v>171</v>
      </c>
      <c r="D16" s="368"/>
      <c r="E16" s="194"/>
    </row>
    <row r="17" spans="1:5">
      <c r="A17" s="133" t="s">
        <v>709</v>
      </c>
      <c r="B17" s="22" t="s">
        <v>172</v>
      </c>
      <c r="C17" s="23" t="s">
        <v>173</v>
      </c>
      <c r="D17" s="368"/>
      <c r="E17" s="194"/>
    </row>
    <row r="18" spans="1:5">
      <c r="A18" s="133" t="s">
        <v>710</v>
      </c>
      <c r="B18" s="20" t="str">
        <f>B$15&amp;".3"</f>
        <v>1.1.1.1.3</v>
      </c>
      <c r="C18" s="21" t="s">
        <v>174</v>
      </c>
      <c r="D18" s="368"/>
      <c r="E18" s="194"/>
    </row>
    <row r="19" spans="1:5">
      <c r="A19" s="133" t="s">
        <v>711</v>
      </c>
      <c r="B19" s="20" t="str">
        <f>B$15&amp;".4"</f>
        <v>1.1.1.1.4</v>
      </c>
      <c r="C19" s="23" t="s">
        <v>175</v>
      </c>
      <c r="D19" s="16">
        <f>SUM($D$20:$D$22)</f>
        <v>0</v>
      </c>
      <c r="E19" s="194"/>
    </row>
    <row r="20" spans="1:5">
      <c r="A20" s="133" t="s">
        <v>712</v>
      </c>
      <c r="B20" s="20" t="str">
        <f>B$19&amp;".1"</f>
        <v>1.1.1.1.4.1</v>
      </c>
      <c r="C20" s="24" t="s">
        <v>176</v>
      </c>
      <c r="D20" s="368"/>
      <c r="E20" s="194"/>
    </row>
    <row r="21" spans="1:5">
      <c r="A21" s="133" t="s">
        <v>713</v>
      </c>
      <c r="B21" s="20" t="str">
        <f>B$19&amp;".2"</f>
        <v>1.1.1.1.4.2</v>
      </c>
      <c r="C21" s="24" t="s">
        <v>177</v>
      </c>
      <c r="D21" s="368"/>
      <c r="E21" s="194"/>
    </row>
    <row r="22" spans="1:5">
      <c r="A22" s="133" t="s">
        <v>714</v>
      </c>
      <c r="B22" s="20" t="str">
        <f>B$19&amp;".3"</f>
        <v>1.1.1.1.4.3</v>
      </c>
      <c r="C22" s="24" t="s">
        <v>178</v>
      </c>
      <c r="D22" s="368"/>
      <c r="E22" s="194"/>
    </row>
    <row r="23" spans="1:5">
      <c r="A23" s="133" t="s">
        <v>715</v>
      </c>
      <c r="B23" s="20" t="str">
        <f>B$15&amp;".5"</f>
        <v>1.1.1.1.5</v>
      </c>
      <c r="C23" s="21" t="s">
        <v>179</v>
      </c>
      <c r="D23" s="368"/>
      <c r="E23" s="194"/>
    </row>
    <row r="24" spans="1:5">
      <c r="A24" s="133" t="s">
        <v>716</v>
      </c>
      <c r="B24" s="12" t="str">
        <f>B$14&amp;".2"</f>
        <v>1.1.1.2</v>
      </c>
      <c r="C24" s="25" t="s">
        <v>180</v>
      </c>
      <c r="D24" s="16">
        <f>'Financial Data Sheet'!D48</f>
        <v>0</v>
      </c>
      <c r="E24" s="194"/>
    </row>
    <row r="25" spans="1:5">
      <c r="A25" s="133" t="s">
        <v>717</v>
      </c>
      <c r="B25" s="20" t="str">
        <f>B$24&amp;".1"</f>
        <v>1.1.1.2.1</v>
      </c>
      <c r="C25" s="21" t="s">
        <v>181</v>
      </c>
      <c r="D25" s="396">
        <f>$D$24</f>
        <v>0</v>
      </c>
      <c r="E25" s="194"/>
    </row>
    <row r="26" spans="1:5">
      <c r="A26" s="133" t="s">
        <v>718</v>
      </c>
      <c r="B26" s="20" t="str">
        <f>B$24&amp;".2"</f>
        <v>1.1.1.2.2</v>
      </c>
      <c r="C26" s="23" t="s">
        <v>182</v>
      </c>
      <c r="D26" s="210">
        <f>($D$27+$D$28)</f>
        <v>0</v>
      </c>
      <c r="E26" s="194"/>
    </row>
    <row r="27" spans="1:5">
      <c r="A27" s="133" t="s">
        <v>719</v>
      </c>
      <c r="B27" s="20" t="str">
        <f>B$26&amp;".1"</f>
        <v>1.1.1.2.2.1</v>
      </c>
      <c r="C27" s="26" t="s">
        <v>183</v>
      </c>
      <c r="D27" s="210">
        <f>('Financial Data Sheet'!$D$31)-(('Financial Data Sheet'!$D$46 + 'Financial Data Sheet'!$D$47))</f>
        <v>0</v>
      </c>
      <c r="E27" s="200"/>
    </row>
    <row r="28" spans="1:5">
      <c r="A28" s="133" t="s">
        <v>720</v>
      </c>
      <c r="B28" s="20" t="str">
        <f>B$26&amp;".2"</f>
        <v>1.1.1.2.2.2</v>
      </c>
      <c r="C28" s="26" t="s">
        <v>184</v>
      </c>
      <c r="D28" s="210">
        <f>IF('Financial Data Sheet'!D31&lt;0,0,-('Financial Data Sheet'!D31-'Financial Data Sheet'!D32))+IF(OR(SUM('Financial Data Sheet'!D46:D47)&lt;=0,SUM('Financial Data Sheet'!D48,'Financial Data Sheet'!D31)&lt;0),0,IF(SUM('Financial Data Sheet'!D46:D47)&gt;SUM('Financial Data Sheet'!D48 +'Financial Data Sheet'!D32),SUM('Financial Data Sheet'!D46:D47)-SUM('Financial Data Sheet'!D48+'Financial Data Sheet'!D32),0))</f>
        <v>0</v>
      </c>
      <c r="E28" s="194"/>
    </row>
    <row r="29" spans="1:5">
      <c r="A29" s="133" t="s">
        <v>721</v>
      </c>
      <c r="B29" s="12" t="str">
        <f>B$14&amp;".3"</f>
        <v>1.1.1.3</v>
      </c>
      <c r="C29" s="25" t="s">
        <v>185</v>
      </c>
      <c r="D29" s="16">
        <f>'Financial Data Sheet'!$D$40</f>
        <v>0</v>
      </c>
      <c r="E29" s="194"/>
    </row>
    <row r="30" spans="1:5">
      <c r="A30" s="133" t="s">
        <v>722</v>
      </c>
      <c r="B30" s="12" t="str">
        <f>B$14&amp;".4"</f>
        <v>1.1.1.4</v>
      </c>
      <c r="C30" s="25" t="s">
        <v>186</v>
      </c>
      <c r="D30" s="368"/>
      <c r="E30" s="194"/>
    </row>
    <row r="31" spans="1:5">
      <c r="A31" s="133" t="s">
        <v>723</v>
      </c>
      <c r="B31" s="12" t="str">
        <f>B$14&amp;".5"</f>
        <v>1.1.1.5</v>
      </c>
      <c r="C31" s="27" t="s">
        <v>187</v>
      </c>
      <c r="D31" s="368"/>
      <c r="E31" s="194"/>
    </row>
    <row r="32" spans="1:5">
      <c r="A32" s="133" t="s">
        <v>724</v>
      </c>
      <c r="B32" s="12" t="str">
        <f>B$14&amp;".6"</f>
        <v>1.1.1.6</v>
      </c>
      <c r="C32" s="28" t="s">
        <v>188</v>
      </c>
      <c r="D32" s="368"/>
      <c r="E32" s="194"/>
    </row>
    <row r="33" spans="1:5">
      <c r="A33" s="133" t="s">
        <v>725</v>
      </c>
      <c r="B33" s="12" t="str">
        <f>B$14&amp;".7"</f>
        <v>1.1.1.7</v>
      </c>
      <c r="C33" s="29" t="s">
        <v>189</v>
      </c>
      <c r="D33" s="368"/>
      <c r="E33" s="194"/>
    </row>
    <row r="34" spans="1:5">
      <c r="A34" s="133" t="s">
        <v>726</v>
      </c>
      <c r="B34" s="12" t="str">
        <f>B$14&amp;".8"</f>
        <v>1.1.1.8</v>
      </c>
      <c r="C34" s="29" t="s">
        <v>190</v>
      </c>
      <c r="D34" s="368"/>
      <c r="E34" s="194"/>
    </row>
    <row r="35" spans="1:5">
      <c r="A35" s="133" t="s">
        <v>727</v>
      </c>
      <c r="B35" s="12" t="str">
        <f>B$14&amp;".9"</f>
        <v>1.1.1.9</v>
      </c>
      <c r="C35" s="30" t="s">
        <v>192</v>
      </c>
      <c r="D35" s="19">
        <f>SUM($D$36:$D$40)</f>
        <v>0</v>
      </c>
      <c r="E35" s="194"/>
    </row>
    <row r="36" spans="1:5">
      <c r="A36" s="133" t="s">
        <v>728</v>
      </c>
      <c r="B36" s="20" t="str">
        <f>B$35&amp;".1"</f>
        <v>1.1.1.9.1</v>
      </c>
      <c r="C36" s="21" t="s">
        <v>193</v>
      </c>
      <c r="D36" s="368"/>
      <c r="E36" s="194"/>
    </row>
    <row r="37" spans="1:5">
      <c r="A37" s="133" t="s">
        <v>729</v>
      </c>
      <c r="B37" s="20" t="str">
        <f>B$35&amp;".2"</f>
        <v>1.1.1.9.2</v>
      </c>
      <c r="C37" s="21" t="s">
        <v>194</v>
      </c>
      <c r="D37" s="368"/>
      <c r="E37" s="194"/>
    </row>
    <row r="38" spans="1:5">
      <c r="A38" s="133" t="s">
        <v>730</v>
      </c>
      <c r="B38" s="20" t="str">
        <f>B$35&amp;".3"</f>
        <v>1.1.1.9.3</v>
      </c>
      <c r="C38" s="21" t="s">
        <v>195</v>
      </c>
      <c r="D38" s="368"/>
      <c r="E38" s="194"/>
    </row>
    <row r="39" spans="1:5">
      <c r="A39" s="133" t="s">
        <v>731</v>
      </c>
      <c r="B39" s="20" t="str">
        <f>B$35&amp;".4"</f>
        <v>1.1.1.9.4</v>
      </c>
      <c r="C39" s="21" t="s">
        <v>196</v>
      </c>
      <c r="D39" s="368"/>
      <c r="E39" s="194"/>
    </row>
    <row r="40" spans="1:5">
      <c r="A40" s="133" t="s">
        <v>732</v>
      </c>
      <c r="B40" s="20" t="str">
        <f>B$35&amp;".5"</f>
        <v>1.1.1.9.5</v>
      </c>
      <c r="C40" s="21" t="s">
        <v>197</v>
      </c>
      <c r="D40" s="368"/>
      <c r="E40" s="194"/>
    </row>
    <row r="41" spans="1:5">
      <c r="A41" s="133" t="s">
        <v>733</v>
      </c>
      <c r="B41" s="12" t="str">
        <f>B$14&amp;".10"</f>
        <v>1.1.1.10</v>
      </c>
      <c r="C41" s="25" t="s">
        <v>198</v>
      </c>
      <c r="D41" s="16">
        <f>SUM($D$42:$D$44)</f>
        <v>0</v>
      </c>
      <c r="E41" s="194"/>
    </row>
    <row r="42" spans="1:5">
      <c r="A42" s="133" t="s">
        <v>734</v>
      </c>
      <c r="B42" s="20" t="str">
        <f>B$41&amp;".1"</f>
        <v>1.1.1.10.1</v>
      </c>
      <c r="C42" s="21" t="s">
        <v>199</v>
      </c>
      <c r="D42" s="368"/>
      <c r="E42" s="194"/>
    </row>
    <row r="43" spans="1:5">
      <c r="A43" s="133" t="s">
        <v>735</v>
      </c>
      <c r="B43" s="20" t="str">
        <f>B$41&amp;".2"</f>
        <v>1.1.1.10.2</v>
      </c>
      <c r="C43" s="21" t="s">
        <v>200</v>
      </c>
      <c r="D43" s="368"/>
      <c r="E43" s="194"/>
    </row>
    <row r="44" spans="1:5">
      <c r="A44" s="133" t="s">
        <v>736</v>
      </c>
      <c r="B44" s="20" t="str">
        <f>B$41&amp;".3"</f>
        <v>1.1.1.10.3</v>
      </c>
      <c r="C44" s="21" t="s">
        <v>201</v>
      </c>
      <c r="D44" s="368"/>
      <c r="E44" s="194"/>
    </row>
    <row r="45" spans="1:5">
      <c r="A45" s="133" t="s">
        <v>737</v>
      </c>
      <c r="B45" s="12" t="str">
        <f>B$14&amp;".11"</f>
        <v>1.1.1.11</v>
      </c>
      <c r="C45" s="25" t="s">
        <v>202</v>
      </c>
      <c r="D45" s="16">
        <f>SUM($D$46:$D$47)</f>
        <v>0</v>
      </c>
      <c r="E45" s="194"/>
    </row>
    <row r="46" spans="1:5">
      <c r="A46" s="133" t="s">
        <v>738</v>
      </c>
      <c r="B46" s="20" t="str">
        <f>B$45&amp;".1"</f>
        <v>1.1.1.11.1</v>
      </c>
      <c r="C46" s="21" t="s">
        <v>203</v>
      </c>
      <c r="D46" s="368"/>
      <c r="E46" s="194"/>
    </row>
    <row r="47" spans="1:5">
      <c r="A47" s="133" t="s">
        <v>739</v>
      </c>
      <c r="B47" s="20" t="str">
        <f>B$45&amp;".2"</f>
        <v>1.1.1.11.2</v>
      </c>
      <c r="C47" s="21" t="s">
        <v>204</v>
      </c>
      <c r="D47" s="368"/>
      <c r="E47" s="194"/>
    </row>
    <row r="48" spans="1:5" ht="27">
      <c r="A48" s="133" t="s">
        <v>740</v>
      </c>
      <c r="B48" s="12" t="str">
        <f>B$14&amp;".12"</f>
        <v>1.1.1.12</v>
      </c>
      <c r="C48" s="25" t="s">
        <v>205</v>
      </c>
      <c r="D48" s="368"/>
      <c r="E48" s="194"/>
    </row>
    <row r="49" spans="1:5">
      <c r="A49" s="133" t="s">
        <v>741</v>
      </c>
      <c r="B49" s="12" t="str">
        <f>B$14&amp;".13"</f>
        <v>1.1.1.13</v>
      </c>
      <c r="C49" s="31" t="s">
        <v>206</v>
      </c>
      <c r="D49" s="383"/>
      <c r="E49" s="194"/>
    </row>
    <row r="50" spans="1:5">
      <c r="A50" s="133" t="s">
        <v>742</v>
      </c>
      <c r="B50" s="12" t="str">
        <f>B$14&amp;".14"</f>
        <v>1.1.1.14</v>
      </c>
      <c r="C50" s="25" t="s">
        <v>207</v>
      </c>
      <c r="D50" s="16">
        <f>SUM($D$51:$D$53)</f>
        <v>0</v>
      </c>
      <c r="E50" s="194"/>
    </row>
    <row r="51" spans="1:5">
      <c r="A51" s="133" t="s">
        <v>743</v>
      </c>
      <c r="B51" s="20" t="str">
        <f>B$50&amp;".1"</f>
        <v>1.1.1.14.1</v>
      </c>
      <c r="C51" s="21" t="s">
        <v>208</v>
      </c>
      <c r="D51" s="368"/>
      <c r="E51" s="194"/>
    </row>
    <row r="52" spans="1:5">
      <c r="A52" s="133" t="s">
        <v>744</v>
      </c>
      <c r="B52" s="20" t="str">
        <f>B$50&amp;".2"</f>
        <v>1.1.1.14.2</v>
      </c>
      <c r="C52" s="21" t="s">
        <v>209</v>
      </c>
      <c r="D52" s="368"/>
      <c r="E52" s="194"/>
    </row>
    <row r="53" spans="1:5">
      <c r="A53" s="133" t="s">
        <v>745</v>
      </c>
      <c r="B53" s="20" t="str">
        <f>B$50&amp;".3"</f>
        <v>1.1.1.14.3</v>
      </c>
      <c r="C53" s="21" t="s">
        <v>210</v>
      </c>
      <c r="D53" s="368"/>
      <c r="E53" s="194"/>
    </row>
    <row r="54" spans="1:5">
      <c r="A54" s="133" t="s">
        <v>746</v>
      </c>
      <c r="B54" s="12" t="str">
        <f>B$14&amp;".15"</f>
        <v>1.1.1.15</v>
      </c>
      <c r="C54" s="32" t="s">
        <v>211</v>
      </c>
      <c r="D54" s="383"/>
      <c r="E54" s="194"/>
    </row>
    <row r="55" spans="1:5">
      <c r="A55" s="133" t="s">
        <v>747</v>
      </c>
      <c r="B55" s="12" t="str">
        <f>B$14&amp;".16"</f>
        <v>1.1.1.16</v>
      </c>
      <c r="C55" s="32" t="s">
        <v>212</v>
      </c>
      <c r="D55" s="16">
        <f>-$D$85</f>
        <v>0</v>
      </c>
      <c r="E55" s="194"/>
    </row>
    <row r="56" spans="1:5">
      <c r="A56" s="133" t="s">
        <v>748</v>
      </c>
      <c r="B56" s="12" t="str">
        <f>B$14&amp;".17"</f>
        <v>1.1.1.17</v>
      </c>
      <c r="C56" s="33" t="s">
        <v>213</v>
      </c>
      <c r="D56" s="383"/>
      <c r="E56" s="194"/>
    </row>
    <row r="57" spans="1:5">
      <c r="A57" s="133" t="s">
        <v>749</v>
      </c>
      <c r="B57" s="12" t="str">
        <f>B$14&amp;".18"</f>
        <v>1.1.1.18</v>
      </c>
      <c r="C57" s="33" t="s">
        <v>214</v>
      </c>
      <c r="D57" s="383"/>
      <c r="E57" s="194"/>
    </row>
    <row r="58" spans="1:5" ht="27">
      <c r="A58" s="133" t="s">
        <v>750</v>
      </c>
      <c r="B58" s="12" t="str">
        <f>B$14&amp;".20"</f>
        <v>1.1.1.20</v>
      </c>
      <c r="C58" s="33" t="s">
        <v>215</v>
      </c>
      <c r="D58" s="382"/>
      <c r="E58" s="194"/>
    </row>
    <row r="59" spans="1:5">
      <c r="A59" s="133" t="s">
        <v>751</v>
      </c>
      <c r="B59" s="12" t="str">
        <f>B$14&amp;".21"</f>
        <v>1.1.1.21</v>
      </c>
      <c r="C59" s="33" t="s">
        <v>216</v>
      </c>
      <c r="D59" s="382"/>
      <c r="E59" s="194"/>
    </row>
    <row r="60" spans="1:5">
      <c r="A60" s="133" t="s">
        <v>752</v>
      </c>
      <c r="B60" s="12" t="str">
        <f>B$14&amp;".22"</f>
        <v>1.1.1.22</v>
      </c>
      <c r="C60" s="31" t="s">
        <v>217</v>
      </c>
      <c r="D60" s="383"/>
      <c r="E60" s="194"/>
    </row>
    <row r="61" spans="1:5">
      <c r="A61" s="133" t="s">
        <v>753</v>
      </c>
      <c r="B61" s="12" t="str">
        <f>B$14&amp;".23"</f>
        <v>1.1.1.23</v>
      </c>
      <c r="C61" s="25" t="s">
        <v>218</v>
      </c>
      <c r="D61" s="16">
        <f>IF($D$177&gt;0,IF($D$180&gt;$D$201,-($D$180-$D$201),"0"),0)</f>
        <v>0</v>
      </c>
      <c r="E61" s="194"/>
    </row>
    <row r="62" spans="1:5">
      <c r="A62" s="133" t="s">
        <v>754</v>
      </c>
      <c r="B62" s="12" t="str">
        <f>B$14&amp;".24"</f>
        <v>1.1.1.24</v>
      </c>
      <c r="C62" s="31" t="s">
        <v>219</v>
      </c>
      <c r="D62" s="382"/>
      <c r="E62" s="194"/>
    </row>
    <row r="63" spans="1:5">
      <c r="A63" s="133" t="s">
        <v>755</v>
      </c>
      <c r="B63" s="12" t="str">
        <f>B$14&amp;".25"</f>
        <v>1.1.1.25</v>
      </c>
      <c r="C63" s="34" t="s">
        <v>220</v>
      </c>
      <c r="D63" s="382"/>
      <c r="E63" s="194"/>
    </row>
    <row r="64" spans="1:5">
      <c r="A64" s="133" t="s">
        <v>756</v>
      </c>
      <c r="B64" s="12" t="str">
        <f>B$14&amp;".26"</f>
        <v>1.1.1.26</v>
      </c>
      <c r="C64" s="35" t="s">
        <v>221</v>
      </c>
      <c r="D64" s="368"/>
      <c r="E64" s="194"/>
    </row>
    <row r="65" spans="1:5">
      <c r="A65" s="133" t="s">
        <v>757</v>
      </c>
      <c r="B65" s="12" t="str">
        <f>B$14&amp;".27"</f>
        <v>1.1.1.27</v>
      </c>
      <c r="C65" s="35" t="s">
        <v>222</v>
      </c>
      <c r="D65" s="383"/>
      <c r="E65" s="194"/>
    </row>
    <row r="66" spans="1:5">
      <c r="A66" s="133" t="s">
        <v>758</v>
      </c>
      <c r="B66" s="12" t="str">
        <f>B$14&amp;".28"</f>
        <v>1.1.1.28</v>
      </c>
      <c r="C66" s="36" t="s">
        <v>223</v>
      </c>
      <c r="D66" s="368"/>
      <c r="E66" s="194"/>
    </row>
    <row r="67" spans="1:5">
      <c r="A67" s="133" t="s">
        <v>759</v>
      </c>
      <c r="B67" s="12" t="str">
        <f>B$13&amp;".2"</f>
        <v>1.1.2</v>
      </c>
      <c r="C67" s="17" t="s">
        <v>224</v>
      </c>
      <c r="D67" s="16">
        <f>$D$68+$D$77+$D$78+$D$79+$D$80+$D$81+$D$82+$D$83+$D$84+$D$85+$D$86+$D$87</f>
        <v>0</v>
      </c>
      <c r="E67" s="194"/>
    </row>
    <row r="68" spans="1:5">
      <c r="A68" s="133" t="s">
        <v>760</v>
      </c>
      <c r="B68" s="12" t="str">
        <f>B$67&amp;".1"</f>
        <v>1.1.2.1</v>
      </c>
      <c r="C68" s="25" t="s">
        <v>225</v>
      </c>
      <c r="D68" s="16">
        <f>($D$69+$D$71+$D$72+$D$76)</f>
        <v>0</v>
      </c>
      <c r="E68" s="194"/>
    </row>
    <row r="69" spans="1:5">
      <c r="A69" s="133" t="s">
        <v>761</v>
      </c>
      <c r="B69" s="20" t="str">
        <f>B$68&amp;".1"</f>
        <v>1.1.2.1.1</v>
      </c>
      <c r="C69" s="21" t="s">
        <v>226</v>
      </c>
      <c r="D69" s="368"/>
      <c r="E69" s="194"/>
    </row>
    <row r="70" spans="1:5">
      <c r="A70" s="133" t="s">
        <v>762</v>
      </c>
      <c r="B70" s="22" t="s">
        <v>227</v>
      </c>
      <c r="C70" s="21" t="s">
        <v>173</v>
      </c>
      <c r="D70" s="368"/>
      <c r="E70" s="194"/>
    </row>
    <row r="71" spans="1:5">
      <c r="A71" s="133" t="s">
        <v>763</v>
      </c>
      <c r="B71" s="20" t="str">
        <f>B$68&amp;".3"</f>
        <v>1.1.2.1.3</v>
      </c>
      <c r="C71" s="21" t="s">
        <v>174</v>
      </c>
      <c r="D71" s="368"/>
      <c r="E71" s="194"/>
    </row>
    <row r="72" spans="1:5">
      <c r="A72" s="133" t="s">
        <v>764</v>
      </c>
      <c r="B72" s="20" t="str">
        <f>B$68&amp;".4"</f>
        <v>1.1.2.1.4</v>
      </c>
      <c r="C72" s="23" t="s">
        <v>228</v>
      </c>
      <c r="D72" s="210">
        <f>SUM($D$73:$D$75)</f>
        <v>0</v>
      </c>
      <c r="E72" s="194"/>
    </row>
    <row r="73" spans="1:5">
      <c r="A73" s="133" t="s">
        <v>765</v>
      </c>
      <c r="B73" s="20" t="str">
        <f>B$72&amp;".1"</f>
        <v>1.1.2.1.4.1</v>
      </c>
      <c r="C73" s="24" t="s">
        <v>229</v>
      </c>
      <c r="D73" s="368"/>
      <c r="E73" s="194"/>
    </row>
    <row r="74" spans="1:5">
      <c r="A74" s="133" t="s">
        <v>766</v>
      </c>
      <c r="B74" s="20" t="str">
        <f>B$72&amp;".2"</f>
        <v>1.1.2.1.4.2</v>
      </c>
      <c r="C74" s="24" t="s">
        <v>230</v>
      </c>
      <c r="D74" s="368"/>
      <c r="E74" s="194"/>
    </row>
    <row r="75" spans="1:5">
      <c r="A75" s="133" t="s">
        <v>767</v>
      </c>
      <c r="B75" s="20" t="str">
        <f>B$72&amp;".3"</f>
        <v>1.1.2.1.4.3</v>
      </c>
      <c r="C75" s="37" t="s">
        <v>231</v>
      </c>
      <c r="D75" s="368"/>
      <c r="E75" s="194"/>
    </row>
    <row r="76" spans="1:5">
      <c r="A76" s="133" t="s">
        <v>768</v>
      </c>
      <c r="B76" s="20" t="str">
        <f>B$68&amp;".5"</f>
        <v>1.1.2.1.5</v>
      </c>
      <c r="C76" s="38" t="s">
        <v>232</v>
      </c>
      <c r="D76" s="368"/>
      <c r="E76" s="194"/>
    </row>
    <row r="77" spans="1:5">
      <c r="A77" s="133" t="s">
        <v>769</v>
      </c>
      <c r="B77" s="12" t="str">
        <f>B$67&amp;".2"</f>
        <v>1.1.2.2</v>
      </c>
      <c r="C77" s="28" t="s">
        <v>233</v>
      </c>
      <c r="D77" s="368"/>
      <c r="E77" s="194"/>
    </row>
    <row r="78" spans="1:5">
      <c r="A78" s="133" t="s">
        <v>770</v>
      </c>
      <c r="B78" s="12" t="str">
        <f>B$67&amp;".3"</f>
        <v>1.1.2.3</v>
      </c>
      <c r="C78" s="39" t="s">
        <v>234</v>
      </c>
      <c r="D78" s="368"/>
      <c r="E78" s="194"/>
    </row>
    <row r="79" spans="1:5">
      <c r="A79" s="133" t="s">
        <v>771</v>
      </c>
      <c r="B79" s="12" t="str">
        <f>B$67&amp;".4"</f>
        <v>1.1.2.4</v>
      </c>
      <c r="C79" s="40" t="s">
        <v>235</v>
      </c>
      <c r="D79" s="368"/>
      <c r="E79" s="200"/>
    </row>
    <row r="80" spans="1:5">
      <c r="A80" s="133" t="s">
        <v>772</v>
      </c>
      <c r="B80" s="12" t="str">
        <f>B$67&amp;".5"</f>
        <v>1.1.2.5</v>
      </c>
      <c r="C80" s="41" t="s">
        <v>236</v>
      </c>
      <c r="D80" s="382"/>
      <c r="E80" s="194"/>
    </row>
    <row r="81" spans="1:5">
      <c r="A81" s="133" t="s">
        <v>773</v>
      </c>
      <c r="B81" s="12" t="str">
        <f>B$67&amp;".6"</f>
        <v>1.1.2.6</v>
      </c>
      <c r="C81" s="42" t="s">
        <v>237</v>
      </c>
      <c r="D81" s="382"/>
      <c r="E81" s="194"/>
    </row>
    <row r="82" spans="1:5">
      <c r="A82" s="133" t="s">
        <v>774</v>
      </c>
      <c r="B82" s="12" t="str">
        <f>B$67&amp;".7"</f>
        <v>1.1.2.7</v>
      </c>
      <c r="C82" s="42" t="s">
        <v>238</v>
      </c>
      <c r="D82" s="382"/>
      <c r="E82" s="194"/>
    </row>
    <row r="83" spans="1:5">
      <c r="A83" s="133" t="s">
        <v>775</v>
      </c>
      <c r="B83" s="12" t="str">
        <f>B$67&amp;".8"</f>
        <v>1.1.2.8</v>
      </c>
      <c r="C83" s="25" t="s">
        <v>239</v>
      </c>
      <c r="D83" s="16">
        <f>-$D$107</f>
        <v>0</v>
      </c>
      <c r="E83" s="194"/>
    </row>
    <row r="84" spans="1:5">
      <c r="A84" s="133" t="s">
        <v>776</v>
      </c>
      <c r="B84" s="12" t="str">
        <f>B$67&amp;".9"</f>
        <v>1.1.2.9</v>
      </c>
      <c r="C84" s="43" t="s">
        <v>240</v>
      </c>
      <c r="D84" s="368"/>
      <c r="E84" s="194"/>
    </row>
    <row r="85" spans="1:5">
      <c r="A85" s="133" t="s">
        <v>777</v>
      </c>
      <c r="B85" s="12" t="str">
        <f>B$67&amp;".10"</f>
        <v>1.1.2.10</v>
      </c>
      <c r="C85" s="25" t="s">
        <v>241</v>
      </c>
      <c r="D85" s="397">
        <f>-MIN($D$69+$D$71+$D$72+$D$76+$D$77+$D$78+$D$79+$D$80+$D$81+$D$82+$D$83+$D$84,0)</f>
        <v>0</v>
      </c>
      <c r="E85" s="194"/>
    </row>
    <row r="86" spans="1:5">
      <c r="A86" s="133" t="s">
        <v>778</v>
      </c>
      <c r="B86" s="12" t="str">
        <f>B$67&amp;".11"</f>
        <v>1.1.2.11</v>
      </c>
      <c r="C86" s="25" t="s">
        <v>242</v>
      </c>
      <c r="D86" s="382"/>
      <c r="E86" s="194"/>
    </row>
    <row r="87" spans="1:5">
      <c r="A87" s="133" t="s">
        <v>779</v>
      </c>
      <c r="B87" s="12" t="str">
        <f>B$67&amp;".12"</f>
        <v>1.1.2.12</v>
      </c>
      <c r="C87" s="25" t="s">
        <v>243</v>
      </c>
      <c r="D87" s="368"/>
      <c r="E87" s="194"/>
    </row>
    <row r="88" spans="1:5">
      <c r="A88" s="133" t="s">
        <v>780</v>
      </c>
      <c r="B88" s="12" t="str">
        <f>B$12&amp;".2"</f>
        <v>1.2</v>
      </c>
      <c r="C88" s="17" t="s">
        <v>244</v>
      </c>
      <c r="D88" s="16">
        <f>$D$89+$D$98+$D$99+$D$100+$D$101+$D$102+$D$103+$D$104+$D$105+$D$106+$D$107+$D$108+$D$109</f>
        <v>0</v>
      </c>
      <c r="E88" s="194"/>
    </row>
    <row r="89" spans="1:5">
      <c r="A89" s="133" t="s">
        <v>781</v>
      </c>
      <c r="B89" s="12" t="str">
        <f>B$88&amp;".1"</f>
        <v>1.2.1</v>
      </c>
      <c r="C89" s="31" t="s">
        <v>245</v>
      </c>
      <c r="D89" s="16">
        <f>$D$90+$D$92+$D$93+$D$97</f>
        <v>0</v>
      </c>
      <c r="E89" s="194"/>
    </row>
    <row r="90" spans="1:5">
      <c r="A90" s="133" t="s">
        <v>782</v>
      </c>
      <c r="B90" s="20" t="str">
        <f>B89&amp;".1"</f>
        <v>1.2.1.1</v>
      </c>
      <c r="C90" s="44" t="s">
        <v>246</v>
      </c>
      <c r="D90" s="368"/>
      <c r="E90" s="194"/>
    </row>
    <row r="91" spans="1:5">
      <c r="A91" s="133" t="s">
        <v>783</v>
      </c>
      <c r="B91" s="20" t="s">
        <v>247</v>
      </c>
      <c r="C91" s="44" t="s">
        <v>248</v>
      </c>
      <c r="D91" s="368"/>
      <c r="E91" s="194"/>
    </row>
    <row r="92" spans="1:5">
      <c r="A92" s="133" t="s">
        <v>784</v>
      </c>
      <c r="B92" s="20" t="str">
        <f>B$89&amp;".3"</f>
        <v>1.2.1.3</v>
      </c>
      <c r="C92" s="21" t="s">
        <v>174</v>
      </c>
      <c r="D92" s="368"/>
      <c r="E92" s="194"/>
    </row>
    <row r="93" spans="1:5">
      <c r="A93" s="133" t="s">
        <v>785</v>
      </c>
      <c r="B93" s="20" t="str">
        <f>B$89&amp;".4"</f>
        <v>1.2.1.4</v>
      </c>
      <c r="C93" s="23" t="s">
        <v>249</v>
      </c>
      <c r="D93" s="210">
        <f>$D$94+$D$95+$D$96</f>
        <v>0</v>
      </c>
      <c r="E93" s="194"/>
    </row>
    <row r="94" spans="1:5">
      <c r="A94" s="133" t="s">
        <v>786</v>
      </c>
      <c r="B94" s="20" t="str">
        <f>B$93&amp;".1"</f>
        <v>1.2.1.4.1</v>
      </c>
      <c r="C94" s="24" t="s">
        <v>250</v>
      </c>
      <c r="D94" s="368"/>
      <c r="E94" s="194"/>
    </row>
    <row r="95" spans="1:5">
      <c r="A95" s="133" t="s">
        <v>787</v>
      </c>
      <c r="B95" s="20" t="str">
        <f>B$93&amp;".2"</f>
        <v>1.2.1.4.2</v>
      </c>
      <c r="C95" s="24" t="s">
        <v>251</v>
      </c>
      <c r="D95" s="368"/>
      <c r="E95" s="194"/>
    </row>
    <row r="96" spans="1:5">
      <c r="A96" s="133" t="s">
        <v>788</v>
      </c>
      <c r="B96" s="20" t="str">
        <f>B$93&amp;".3"</f>
        <v>1.2.1.4.3</v>
      </c>
      <c r="C96" s="24" t="s">
        <v>252</v>
      </c>
      <c r="D96" s="368"/>
      <c r="E96" s="194"/>
    </row>
    <row r="97" spans="1:5">
      <c r="A97" s="133" t="s">
        <v>789</v>
      </c>
      <c r="B97" s="20" t="str">
        <f>B$89&amp;".5"</f>
        <v>1.2.1.5</v>
      </c>
      <c r="C97" s="23" t="s">
        <v>253</v>
      </c>
      <c r="D97" s="368"/>
      <c r="E97" s="194"/>
    </row>
    <row r="98" spans="1:5">
      <c r="A98" s="133" t="s">
        <v>790</v>
      </c>
      <c r="B98" s="12" t="str">
        <f>B$88&amp;".2"</f>
        <v>1.2.2</v>
      </c>
      <c r="C98" s="45" t="s">
        <v>254</v>
      </c>
      <c r="D98" s="368"/>
      <c r="E98" s="194"/>
    </row>
    <row r="99" spans="1:5">
      <c r="A99" s="133" t="s">
        <v>791</v>
      </c>
      <c r="B99" s="12" t="str">
        <f>B$88&amp;".3"</f>
        <v>1.2.3</v>
      </c>
      <c r="C99" s="25" t="s">
        <v>255</v>
      </c>
      <c r="D99" s="368"/>
      <c r="E99" s="194"/>
    </row>
    <row r="100" spans="1:5">
      <c r="A100" s="133" t="s">
        <v>792</v>
      </c>
      <c r="B100" s="12" t="str">
        <f>B$88&amp;".4"</f>
        <v>1.2.4</v>
      </c>
      <c r="C100" s="40" t="s">
        <v>256</v>
      </c>
      <c r="D100" s="368"/>
      <c r="E100" s="194"/>
    </row>
    <row r="101" spans="1:5">
      <c r="A101" s="133" t="s">
        <v>793</v>
      </c>
      <c r="B101" s="12" t="str">
        <f>B$88&amp;".5"</f>
        <v>1.2.5</v>
      </c>
      <c r="C101" s="18" t="s">
        <v>257</v>
      </c>
      <c r="D101" s="368"/>
      <c r="E101" s="194"/>
    </row>
    <row r="102" spans="1:5">
      <c r="A102" s="133" t="s">
        <v>794</v>
      </c>
      <c r="B102" s="12" t="str">
        <f>B$88&amp;".6"</f>
        <v>1.2.6</v>
      </c>
      <c r="C102" s="18" t="s">
        <v>258</v>
      </c>
      <c r="D102" s="368"/>
      <c r="E102" s="194"/>
    </row>
    <row r="103" spans="1:5">
      <c r="A103" s="133" t="s">
        <v>795</v>
      </c>
      <c r="B103" s="12" t="str">
        <f>B$88&amp;".7"</f>
        <v>1.2.7</v>
      </c>
      <c r="C103" s="18" t="s">
        <v>259</v>
      </c>
      <c r="D103" s="368"/>
      <c r="E103" s="194"/>
    </row>
    <row r="104" spans="1:5">
      <c r="A104" s="133" t="s">
        <v>796</v>
      </c>
      <c r="B104" s="12" t="str">
        <f>B$88&amp;".8"</f>
        <v>1.2.8</v>
      </c>
      <c r="C104" s="31" t="s">
        <v>260</v>
      </c>
      <c r="D104" s="368"/>
      <c r="E104" s="194"/>
    </row>
    <row r="105" spans="1:5">
      <c r="A105" s="133" t="s">
        <v>797</v>
      </c>
      <c r="B105" s="12" t="str">
        <f>B$88&amp;".9"</f>
        <v>1.2.9</v>
      </c>
      <c r="C105" s="31" t="s">
        <v>261</v>
      </c>
      <c r="D105" s="383"/>
      <c r="E105" s="194"/>
    </row>
    <row r="106" spans="1:5">
      <c r="A106" s="133" t="s">
        <v>798</v>
      </c>
      <c r="B106" s="12" t="str">
        <f>B$88&amp;".10"</f>
        <v>1.2.10</v>
      </c>
      <c r="C106" s="43" t="s">
        <v>262</v>
      </c>
      <c r="D106" s="368"/>
      <c r="E106" s="194"/>
    </row>
    <row r="107" spans="1:5">
      <c r="A107" s="133" t="s">
        <v>799</v>
      </c>
      <c r="B107" s="12" t="str">
        <f>B$88&amp;".11"</f>
        <v>1.2.11</v>
      </c>
      <c r="C107" s="46" t="s">
        <v>263</v>
      </c>
      <c r="D107" s="206">
        <f>-MIN($D$90+$D$92+$D$93+$D$97+$D$98+$D$99+$D$100+$D$101+$D$102+$D$103+$D$104+$D$105+$D$106,0)</f>
        <v>0</v>
      </c>
      <c r="E107" s="194"/>
    </row>
    <row r="108" spans="1:5">
      <c r="A108" s="133" t="s">
        <v>800</v>
      </c>
      <c r="B108" s="12" t="str">
        <f>B$88&amp;".12"</f>
        <v>1.2.12</v>
      </c>
      <c r="C108" s="46" t="s">
        <v>264</v>
      </c>
      <c r="D108" s="383"/>
      <c r="E108" s="194"/>
    </row>
    <row r="109" spans="1:5" ht="15" thickBot="1">
      <c r="A109" s="133" t="s">
        <v>801</v>
      </c>
      <c r="B109" s="48" t="str">
        <f>B$88&amp;".13"</f>
        <v>1.2.13</v>
      </c>
      <c r="C109" s="49" t="s">
        <v>265</v>
      </c>
      <c r="D109" s="368"/>
      <c r="E109" s="194"/>
    </row>
    <row r="110" spans="1:5" ht="15" thickBot="1">
      <c r="E110" s="194"/>
    </row>
    <row r="111" spans="1:5" ht="18" thickBot="1">
      <c r="A111" s="527" t="s">
        <v>266</v>
      </c>
      <c r="B111" s="528"/>
      <c r="C111" s="528"/>
      <c r="D111" s="529"/>
      <c r="E111" s="194"/>
    </row>
    <row r="112" spans="1:5" ht="15" thickBot="1">
      <c r="A112" s="245"/>
      <c r="B112" s="244"/>
      <c r="C112" s="244"/>
      <c r="D112" s="244"/>
      <c r="E112" s="194"/>
    </row>
    <row r="113" spans="1:5" ht="17.5">
      <c r="A113" s="9" t="s">
        <v>162</v>
      </c>
      <c r="B113" s="50" t="s">
        <v>163</v>
      </c>
      <c r="C113" s="50" t="s">
        <v>164</v>
      </c>
      <c r="D113" s="51" t="s">
        <v>165</v>
      </c>
      <c r="E113" s="194"/>
    </row>
    <row r="114" spans="1:5">
      <c r="A114" s="134">
        <v>150</v>
      </c>
      <c r="B114" s="52" t="s">
        <v>267</v>
      </c>
      <c r="C114" s="53" t="s">
        <v>268</v>
      </c>
      <c r="D114" s="206">
        <f>$D$117+$D$138+$D$145+$D$149+$D$150+$D$154</f>
        <v>0</v>
      </c>
      <c r="E114" s="194"/>
    </row>
    <row r="115" spans="1:5">
      <c r="A115" s="134">
        <v>151</v>
      </c>
      <c r="B115" s="54" t="s">
        <v>269</v>
      </c>
      <c r="C115" s="55" t="s">
        <v>270</v>
      </c>
      <c r="D115" s="368"/>
      <c r="E115" s="194"/>
    </row>
    <row r="116" spans="1:5">
      <c r="A116" s="134">
        <v>152</v>
      </c>
      <c r="B116" s="54" t="s">
        <v>271</v>
      </c>
      <c r="C116" s="55" t="s">
        <v>272</v>
      </c>
      <c r="D116" s="368"/>
      <c r="E116" s="194"/>
    </row>
    <row r="117" spans="1:5">
      <c r="A117" s="134">
        <v>153</v>
      </c>
      <c r="B117" s="56" t="s">
        <v>167</v>
      </c>
      <c r="C117" s="57" t="s">
        <v>273</v>
      </c>
      <c r="D117" s="206">
        <f>$D$118</f>
        <v>0</v>
      </c>
      <c r="E117" s="194"/>
    </row>
    <row r="118" spans="1:5">
      <c r="A118" s="134">
        <v>154</v>
      </c>
      <c r="B118" s="56" t="s">
        <v>274</v>
      </c>
      <c r="C118" s="58" t="s">
        <v>275</v>
      </c>
      <c r="D118" s="206">
        <f>$D$119+$D$136</f>
        <v>0</v>
      </c>
      <c r="E118" s="194"/>
    </row>
    <row r="119" spans="1:5">
      <c r="A119" s="134">
        <v>155</v>
      </c>
      <c r="B119" s="54" t="s">
        <v>276</v>
      </c>
      <c r="C119" s="59" t="s">
        <v>277</v>
      </c>
      <c r="D119" s="47">
        <f>SUM($D$120:$D$135)</f>
        <v>0</v>
      </c>
      <c r="E119" s="194"/>
    </row>
    <row r="120" spans="1:5">
      <c r="A120" s="134">
        <v>156</v>
      </c>
      <c r="B120" s="54" t="s">
        <v>278</v>
      </c>
      <c r="C120" s="60" t="s">
        <v>279</v>
      </c>
      <c r="D120" s="368"/>
      <c r="E120" s="194"/>
    </row>
    <row r="121" spans="1:5">
      <c r="A121" s="134">
        <v>157</v>
      </c>
      <c r="B121" s="54" t="s">
        <v>280</v>
      </c>
      <c r="C121" s="60" t="s">
        <v>281</v>
      </c>
      <c r="D121" s="368"/>
      <c r="E121" s="194"/>
    </row>
    <row r="122" spans="1:5">
      <c r="A122" s="134">
        <v>158</v>
      </c>
      <c r="B122" s="54" t="s">
        <v>282</v>
      </c>
      <c r="C122" s="60" t="s">
        <v>283</v>
      </c>
      <c r="D122" s="368"/>
      <c r="E122" s="194"/>
    </row>
    <row r="123" spans="1:5">
      <c r="A123" s="134">
        <v>159</v>
      </c>
      <c r="B123" s="54" t="s">
        <v>284</v>
      </c>
      <c r="C123" s="60" t="s">
        <v>285</v>
      </c>
      <c r="D123" s="368"/>
      <c r="E123" s="194"/>
    </row>
    <row r="124" spans="1:5">
      <c r="A124" s="134">
        <v>160</v>
      </c>
      <c r="B124" s="54" t="s">
        <v>286</v>
      </c>
      <c r="C124" s="60" t="s">
        <v>287</v>
      </c>
      <c r="D124" s="368"/>
      <c r="E124" s="194"/>
    </row>
    <row r="125" spans="1:5">
      <c r="A125" s="134">
        <v>161</v>
      </c>
      <c r="B125" s="54" t="s">
        <v>288</v>
      </c>
      <c r="C125" s="60" t="s">
        <v>289</v>
      </c>
      <c r="D125" s="368"/>
      <c r="E125" s="194"/>
    </row>
    <row r="126" spans="1:5">
      <c r="A126" s="134">
        <v>162</v>
      </c>
      <c r="B126" s="54" t="s">
        <v>290</v>
      </c>
      <c r="C126" s="60" t="s">
        <v>291</v>
      </c>
      <c r="D126" s="368"/>
      <c r="E126" s="194"/>
    </row>
    <row r="127" spans="1:5">
      <c r="A127" s="134">
        <v>163</v>
      </c>
      <c r="B127" s="54" t="s">
        <v>292</v>
      </c>
      <c r="C127" s="60" t="s">
        <v>293</v>
      </c>
      <c r="D127" s="368"/>
      <c r="E127" s="194"/>
    </row>
    <row r="128" spans="1:5">
      <c r="A128" s="134">
        <v>164</v>
      </c>
      <c r="B128" s="54" t="s">
        <v>294</v>
      </c>
      <c r="C128" s="60" t="s">
        <v>295</v>
      </c>
      <c r="D128" s="368"/>
      <c r="E128" s="194"/>
    </row>
    <row r="129" spans="1:5">
      <c r="A129" s="134">
        <v>165</v>
      </c>
      <c r="B129" s="54" t="s">
        <v>296</v>
      </c>
      <c r="C129" s="60" t="s">
        <v>297</v>
      </c>
      <c r="D129" s="368"/>
      <c r="E129" s="194"/>
    </row>
    <row r="130" spans="1:5">
      <c r="A130" s="134">
        <v>166</v>
      </c>
      <c r="B130" s="54" t="s">
        <v>298</v>
      </c>
      <c r="C130" s="60" t="s">
        <v>299</v>
      </c>
      <c r="D130" s="368"/>
      <c r="E130" s="194"/>
    </row>
    <row r="131" spans="1:5">
      <c r="A131" s="134">
        <v>167</v>
      </c>
      <c r="B131" s="54" t="s">
        <v>300</v>
      </c>
      <c r="C131" s="60" t="s">
        <v>301</v>
      </c>
      <c r="D131" s="368"/>
      <c r="E131" s="194"/>
    </row>
    <row r="132" spans="1:5">
      <c r="A132" s="134">
        <v>168</v>
      </c>
      <c r="B132" s="54" t="s">
        <v>302</v>
      </c>
      <c r="C132" s="60" t="s">
        <v>303</v>
      </c>
      <c r="D132" s="368"/>
      <c r="E132" s="194"/>
    </row>
    <row r="133" spans="1:5">
      <c r="A133" s="134">
        <v>169</v>
      </c>
      <c r="B133" s="54" t="s">
        <v>304</v>
      </c>
      <c r="C133" s="60" t="s">
        <v>305</v>
      </c>
      <c r="D133" s="368"/>
      <c r="E133" s="194"/>
    </row>
    <row r="134" spans="1:5">
      <c r="A134" s="134">
        <v>170</v>
      </c>
      <c r="B134" s="54" t="s">
        <v>306</v>
      </c>
      <c r="C134" s="60" t="s">
        <v>307</v>
      </c>
      <c r="D134" s="368"/>
      <c r="E134" s="194"/>
    </row>
    <row r="135" spans="1:5">
      <c r="A135" s="134">
        <v>171</v>
      </c>
      <c r="B135" s="54" t="s">
        <v>308</v>
      </c>
      <c r="C135" s="60" t="s">
        <v>309</v>
      </c>
      <c r="D135" s="368"/>
      <c r="E135" s="194"/>
    </row>
    <row r="136" spans="1:5">
      <c r="A136" s="134">
        <v>172</v>
      </c>
      <c r="B136" s="54" t="s">
        <v>310</v>
      </c>
      <c r="C136" s="61" t="s">
        <v>311</v>
      </c>
      <c r="D136" s="368"/>
      <c r="E136" s="194"/>
    </row>
    <row r="137" spans="1:5">
      <c r="A137" s="134">
        <v>173</v>
      </c>
      <c r="B137" s="54" t="s">
        <v>312</v>
      </c>
      <c r="C137" s="62" t="s">
        <v>313</v>
      </c>
      <c r="D137" s="368"/>
      <c r="E137" s="194"/>
    </row>
    <row r="138" spans="1:5">
      <c r="A138" s="134">
        <v>174</v>
      </c>
      <c r="B138" s="56" t="s">
        <v>314</v>
      </c>
      <c r="C138" s="65" t="s">
        <v>315</v>
      </c>
      <c r="D138" s="206">
        <f>$D$139</f>
        <v>0</v>
      </c>
      <c r="E138" s="194"/>
    </row>
    <row r="139" spans="1:5">
      <c r="A139" s="134">
        <v>175</v>
      </c>
      <c r="B139" s="56" t="s">
        <v>316</v>
      </c>
      <c r="C139" s="64" t="s">
        <v>317</v>
      </c>
      <c r="D139" s="206">
        <f>SUM($D$140:$D$143)</f>
        <v>0</v>
      </c>
      <c r="E139" s="194"/>
    </row>
    <row r="140" spans="1:5">
      <c r="A140" s="134">
        <v>176</v>
      </c>
      <c r="B140" s="54" t="s">
        <v>318</v>
      </c>
      <c r="C140" s="61" t="s">
        <v>319</v>
      </c>
      <c r="D140" s="368"/>
      <c r="E140" s="194"/>
    </row>
    <row r="141" spans="1:5">
      <c r="A141" s="134">
        <v>177</v>
      </c>
      <c r="B141" s="54" t="s">
        <v>320</v>
      </c>
      <c r="C141" s="63" t="s">
        <v>307</v>
      </c>
      <c r="D141" s="368"/>
      <c r="E141" s="194"/>
    </row>
    <row r="142" spans="1:5">
      <c r="A142" s="134">
        <v>178</v>
      </c>
      <c r="B142" s="54" t="s">
        <v>321</v>
      </c>
      <c r="C142" s="63" t="s">
        <v>322</v>
      </c>
      <c r="D142" s="368"/>
      <c r="E142" s="194"/>
    </row>
    <row r="143" spans="1:5">
      <c r="A143" s="134">
        <v>179</v>
      </c>
      <c r="B143" s="54" t="s">
        <v>323</v>
      </c>
      <c r="C143" s="63" t="s">
        <v>324</v>
      </c>
      <c r="D143" s="368"/>
      <c r="E143" s="194"/>
    </row>
    <row r="144" spans="1:5">
      <c r="A144" s="134">
        <v>180</v>
      </c>
      <c r="B144" s="56" t="s">
        <v>325</v>
      </c>
      <c r="C144" s="64" t="s">
        <v>326</v>
      </c>
      <c r="D144" s="368"/>
      <c r="E144" s="194"/>
    </row>
    <row r="145" spans="1:5">
      <c r="A145" s="134">
        <v>181</v>
      </c>
      <c r="B145" s="56" t="s">
        <v>327</v>
      </c>
      <c r="C145" s="65" t="s">
        <v>328</v>
      </c>
      <c r="D145" s="206">
        <f>SUM($D$146:$D$148)</f>
        <v>0</v>
      </c>
      <c r="E145" s="194"/>
    </row>
    <row r="146" spans="1:5">
      <c r="A146" s="134">
        <v>182</v>
      </c>
      <c r="B146" s="56" t="s">
        <v>329</v>
      </c>
      <c r="C146" s="66" t="s">
        <v>330</v>
      </c>
      <c r="D146" s="368"/>
      <c r="E146" s="194"/>
    </row>
    <row r="147" spans="1:5">
      <c r="A147" s="134">
        <v>183</v>
      </c>
      <c r="B147" s="56" t="s">
        <v>331</v>
      </c>
      <c r="C147" s="66" t="s">
        <v>332</v>
      </c>
      <c r="D147" s="368"/>
      <c r="E147" s="194"/>
    </row>
    <row r="148" spans="1:5">
      <c r="A148" s="134">
        <v>184</v>
      </c>
      <c r="B148" s="56" t="s">
        <v>333</v>
      </c>
      <c r="C148" s="66" t="s">
        <v>334</v>
      </c>
      <c r="D148" s="368"/>
      <c r="E148" s="194"/>
    </row>
    <row r="149" spans="1:5">
      <c r="A149" s="134">
        <v>185</v>
      </c>
      <c r="B149" s="67" t="s">
        <v>335</v>
      </c>
      <c r="C149" s="58" t="s">
        <v>336</v>
      </c>
      <c r="D149" s="368"/>
      <c r="E149" s="194"/>
    </row>
    <row r="150" spans="1:5">
      <c r="A150" s="134">
        <v>186</v>
      </c>
      <c r="B150" s="56" t="s">
        <v>337</v>
      </c>
      <c r="C150" s="65" t="s">
        <v>338</v>
      </c>
      <c r="D150" s="206">
        <f>SUM($D$151:$D$153)</f>
        <v>0</v>
      </c>
      <c r="E150" s="194"/>
    </row>
    <row r="151" spans="1:5">
      <c r="A151" s="134">
        <v>187</v>
      </c>
      <c r="B151" s="56" t="s">
        <v>339</v>
      </c>
      <c r="C151" s="66" t="s">
        <v>340</v>
      </c>
      <c r="D151" s="368"/>
      <c r="E151" s="194"/>
    </row>
    <row r="152" spans="1:5">
      <c r="A152" s="134">
        <v>188</v>
      </c>
      <c r="B152" s="56" t="s">
        <v>341</v>
      </c>
      <c r="C152" s="66" t="s">
        <v>342</v>
      </c>
      <c r="D152" s="368"/>
      <c r="E152" s="194"/>
    </row>
    <row r="153" spans="1:5">
      <c r="A153" s="134">
        <v>189</v>
      </c>
      <c r="B153" s="56" t="s">
        <v>343</v>
      </c>
      <c r="C153" s="68" t="s">
        <v>344</v>
      </c>
      <c r="D153" s="368"/>
      <c r="E153" s="194"/>
    </row>
    <row r="154" spans="1:5">
      <c r="A154" s="134">
        <v>190</v>
      </c>
      <c r="B154" s="69" t="s">
        <v>345</v>
      </c>
      <c r="C154" s="70" t="s">
        <v>346</v>
      </c>
      <c r="D154" s="206">
        <f>$D$155+$D$156+$D$160+$D$161</f>
        <v>0</v>
      </c>
      <c r="E154" s="194"/>
    </row>
    <row r="155" spans="1:5">
      <c r="A155" s="134">
        <v>191</v>
      </c>
      <c r="B155" s="69" t="s">
        <v>347</v>
      </c>
      <c r="C155" s="71" t="s">
        <v>348</v>
      </c>
      <c r="D155" s="443"/>
      <c r="E155" s="194"/>
    </row>
    <row r="156" spans="1:5">
      <c r="A156" s="134">
        <v>192</v>
      </c>
      <c r="B156" s="69" t="s">
        <v>349</v>
      </c>
      <c r="C156" s="72" t="s">
        <v>350</v>
      </c>
      <c r="D156" s="206">
        <f>SUM($D$159)</f>
        <v>0</v>
      </c>
      <c r="E156" s="194"/>
    </row>
    <row r="157" spans="1:5">
      <c r="A157" s="134">
        <v>193</v>
      </c>
      <c r="B157" s="73" t="s">
        <v>351</v>
      </c>
      <c r="C157" s="74" t="s">
        <v>352</v>
      </c>
      <c r="D157" s="443"/>
      <c r="E157" s="194"/>
    </row>
    <row r="158" spans="1:5">
      <c r="A158" s="134">
        <v>194</v>
      </c>
      <c r="B158" s="73" t="s">
        <v>353</v>
      </c>
      <c r="C158" s="74" t="s">
        <v>354</v>
      </c>
      <c r="D158" s="443"/>
      <c r="E158" s="194"/>
    </row>
    <row r="159" spans="1:5">
      <c r="A159" s="134">
        <v>195</v>
      </c>
      <c r="B159" s="73" t="s">
        <v>355</v>
      </c>
      <c r="C159" s="74" t="s">
        <v>356</v>
      </c>
      <c r="D159" s="443"/>
      <c r="E159" s="194"/>
    </row>
    <row r="160" spans="1:5">
      <c r="A160" s="134">
        <v>196</v>
      </c>
      <c r="B160" s="69" t="s">
        <v>357</v>
      </c>
      <c r="C160" s="64" t="s">
        <v>358</v>
      </c>
      <c r="D160" s="443"/>
      <c r="E160" s="194"/>
    </row>
    <row r="161" spans="1:5" ht="15" thickBot="1">
      <c r="A161" s="134">
        <v>197</v>
      </c>
      <c r="B161" s="75" t="s">
        <v>359</v>
      </c>
      <c r="C161" s="76" t="s">
        <v>360</v>
      </c>
      <c r="D161" s="444"/>
      <c r="E161" s="194"/>
    </row>
    <row r="162" spans="1:5" ht="15" thickBot="1">
      <c r="E162" s="194"/>
    </row>
    <row r="163" spans="1:5" ht="18" thickBot="1">
      <c r="A163" s="530" t="s">
        <v>361</v>
      </c>
      <c r="B163" s="531"/>
      <c r="C163" s="531"/>
      <c r="D163" s="532"/>
      <c r="E163" s="194"/>
    </row>
    <row r="164" spans="1:5" ht="18" thickBot="1">
      <c r="A164" s="246"/>
      <c r="B164" s="246"/>
      <c r="C164" s="246"/>
      <c r="D164" s="246"/>
      <c r="E164" s="194"/>
    </row>
    <row r="165" spans="1:5" ht="18" thickBot="1">
      <c r="A165" s="77" t="s">
        <v>162</v>
      </c>
      <c r="B165" s="78" t="s">
        <v>362</v>
      </c>
      <c r="C165" s="78" t="s">
        <v>164</v>
      </c>
      <c r="D165" s="79" t="s">
        <v>165</v>
      </c>
      <c r="E165" s="194"/>
    </row>
    <row r="166" spans="1:5">
      <c r="A166" s="416" t="s">
        <v>191</v>
      </c>
      <c r="B166" s="80">
        <v>1</v>
      </c>
      <c r="C166" s="81" t="s">
        <v>363</v>
      </c>
      <c r="D166" s="398" t="str">
        <f>IF($D$12=0,"-",($D$14/$D$114))</f>
        <v>-</v>
      </c>
      <c r="E166" s="196"/>
    </row>
    <row r="167" spans="1:5">
      <c r="A167" s="416" t="s">
        <v>802</v>
      </c>
      <c r="B167" s="82">
        <v>2</v>
      </c>
      <c r="C167" s="46" t="s">
        <v>364</v>
      </c>
      <c r="D167" s="399">
        <f>(($D$14)-($D$114)*4.5%)</f>
        <v>0</v>
      </c>
      <c r="E167" s="211"/>
    </row>
    <row r="168" spans="1:5">
      <c r="A168" s="416" t="s">
        <v>803</v>
      </c>
      <c r="B168" s="82">
        <v>3</v>
      </c>
      <c r="C168" s="46" t="s">
        <v>365</v>
      </c>
      <c r="D168" s="400" t="str">
        <f>IF($D$12=0,"-",($D$14+$D$67)/$D$114)</f>
        <v>-</v>
      </c>
      <c r="E168" s="196"/>
    </row>
    <row r="169" spans="1:5">
      <c r="A169" s="416" t="s">
        <v>804</v>
      </c>
      <c r="B169" s="82">
        <v>4</v>
      </c>
      <c r="C169" s="46" t="s">
        <v>366</v>
      </c>
      <c r="D169" s="399">
        <f>(($D$13)-($D$114)*6%)</f>
        <v>0</v>
      </c>
      <c r="E169" s="211"/>
    </row>
    <row r="170" spans="1:5">
      <c r="A170" s="416" t="s">
        <v>805</v>
      </c>
      <c r="B170" s="82">
        <v>5</v>
      </c>
      <c r="C170" s="46" t="s">
        <v>367</v>
      </c>
      <c r="D170" s="400" t="str">
        <f>IF($D$12=0,"-",($D$12/$D$114))</f>
        <v>-</v>
      </c>
      <c r="E170" s="196"/>
    </row>
    <row r="171" spans="1:5">
      <c r="A171" s="416" t="s">
        <v>806</v>
      </c>
      <c r="B171" s="82">
        <v>6</v>
      </c>
      <c r="C171" s="46" t="s">
        <v>368</v>
      </c>
      <c r="D171" s="399">
        <f>(($D$12)-($D$114)*8%)</f>
        <v>0</v>
      </c>
      <c r="E171" s="211"/>
    </row>
    <row r="172" spans="1:5" ht="15" thickBot="1">
      <c r="A172" s="247"/>
      <c r="B172" s="248"/>
      <c r="C172" s="249"/>
      <c r="D172" s="402"/>
      <c r="E172" s="194"/>
    </row>
    <row r="173" spans="1:5" ht="18" thickBot="1">
      <c r="A173" s="83" t="s">
        <v>369</v>
      </c>
      <c r="B173" s="84"/>
      <c r="C173" s="84"/>
      <c r="D173" s="85"/>
      <c r="E173" s="194"/>
    </row>
    <row r="174" spans="1:5" ht="15" thickBot="1">
      <c r="A174" s="250"/>
      <c r="B174" s="250"/>
      <c r="C174" s="250"/>
      <c r="D174" s="86"/>
      <c r="E174" s="194"/>
    </row>
    <row r="175" spans="1:5">
      <c r="A175" s="87" t="s">
        <v>370</v>
      </c>
      <c r="B175" s="88" t="s">
        <v>362</v>
      </c>
      <c r="C175" s="88" t="s">
        <v>164</v>
      </c>
      <c r="D175" s="89" t="s">
        <v>165</v>
      </c>
      <c r="E175" s="194"/>
    </row>
    <row r="176" spans="1:5">
      <c r="A176" s="90" t="s">
        <v>371</v>
      </c>
      <c r="B176" s="91"/>
      <c r="C176" s="91"/>
      <c r="D176" s="92"/>
      <c r="E176" s="194"/>
    </row>
    <row r="177" spans="1:5">
      <c r="A177" s="417">
        <v>300</v>
      </c>
      <c r="B177" s="93">
        <v>1</v>
      </c>
      <c r="C177" s="94" t="s">
        <v>372</v>
      </c>
      <c r="D177" s="47">
        <f>SUM($D$178:$D$180)</f>
        <v>0</v>
      </c>
      <c r="E177" s="194"/>
    </row>
    <row r="178" spans="1:5">
      <c r="A178" s="417">
        <v>301</v>
      </c>
      <c r="B178" s="93" t="str">
        <f>B$13&amp;".1"</f>
        <v>1.1.1</v>
      </c>
      <c r="C178" s="95" t="s">
        <v>373</v>
      </c>
      <c r="D178" s="443"/>
      <c r="E178" s="194"/>
    </row>
    <row r="179" spans="1:5">
      <c r="A179" s="417">
        <v>302</v>
      </c>
      <c r="B179" s="93" t="str">
        <f>B$13&amp;".2"</f>
        <v>1.1.2</v>
      </c>
      <c r="C179" s="95" t="s">
        <v>374</v>
      </c>
      <c r="D179" s="443"/>
      <c r="E179" s="194"/>
    </row>
    <row r="180" spans="1:5">
      <c r="A180" s="417">
        <v>303</v>
      </c>
      <c r="B180" s="93" t="str">
        <f>B$13&amp;".3"</f>
        <v>1.1.3</v>
      </c>
      <c r="C180" s="95" t="s">
        <v>375</v>
      </c>
      <c r="D180" s="443"/>
      <c r="E180" s="194"/>
    </row>
    <row r="181" spans="1:5">
      <c r="A181" s="417">
        <v>304</v>
      </c>
      <c r="B181" s="93">
        <v>2</v>
      </c>
      <c r="C181" s="46" t="s">
        <v>376</v>
      </c>
      <c r="D181" s="47">
        <f>SUM($D$182:$D$183)</f>
        <v>0</v>
      </c>
      <c r="E181" s="194"/>
    </row>
    <row r="182" spans="1:5">
      <c r="A182" s="417">
        <v>305</v>
      </c>
      <c r="B182" s="93" t="str">
        <f>B$17&amp;".1"</f>
        <v>1.1.1.1.2*.1</v>
      </c>
      <c r="C182" s="95" t="s">
        <v>377</v>
      </c>
      <c r="D182" s="443"/>
      <c r="E182" s="194"/>
    </row>
    <row r="183" spans="1:5">
      <c r="A183" s="417">
        <v>306</v>
      </c>
      <c r="B183" s="93" t="str">
        <f>B$17&amp;".2"</f>
        <v>1.1.1.1.2*.2</v>
      </c>
      <c r="C183" s="95" t="s">
        <v>378</v>
      </c>
      <c r="D183" s="47">
        <f>SUM($D$184:$D$185)</f>
        <v>0</v>
      </c>
      <c r="E183" s="194"/>
    </row>
    <row r="184" spans="1:5" ht="27">
      <c r="A184" s="417">
        <v>307</v>
      </c>
      <c r="B184" s="93" t="str">
        <f>B$19&amp;".1"</f>
        <v>1.1.1.1.4.1</v>
      </c>
      <c r="C184" s="96" t="s">
        <v>379</v>
      </c>
      <c r="D184" s="443"/>
      <c r="E184" s="194"/>
    </row>
    <row r="185" spans="1:5" ht="29.5" customHeight="1">
      <c r="A185" s="417">
        <v>308</v>
      </c>
      <c r="B185" s="93" t="str">
        <f>B$19&amp;".2"</f>
        <v>1.1.1.1.4.2</v>
      </c>
      <c r="C185" s="97" t="s">
        <v>380</v>
      </c>
      <c r="D185" s="443"/>
      <c r="E185" s="194"/>
    </row>
    <row r="186" spans="1:5">
      <c r="A186" s="90" t="s">
        <v>381</v>
      </c>
      <c r="B186" s="91"/>
      <c r="C186" s="91"/>
      <c r="D186" s="98"/>
      <c r="E186" s="194"/>
    </row>
    <row r="187" spans="1:5" ht="27">
      <c r="A187" s="417">
        <v>309</v>
      </c>
      <c r="B187" s="93">
        <v>3</v>
      </c>
      <c r="C187" s="99" t="s">
        <v>382</v>
      </c>
      <c r="D187" s="47">
        <f>SUM($D$188+$D$192)</f>
        <v>0</v>
      </c>
      <c r="E187" s="194"/>
    </row>
    <row r="188" spans="1:5" ht="27">
      <c r="A188" s="417">
        <v>310</v>
      </c>
      <c r="B188" s="93" t="str">
        <f>B$23&amp;".1"</f>
        <v>1.1.1.1.5.1</v>
      </c>
      <c r="C188" s="96" t="s">
        <v>383</v>
      </c>
      <c r="D188" s="47">
        <f>SUM($D$189+$D$190+$D$191)</f>
        <v>0</v>
      </c>
      <c r="E188" s="194"/>
    </row>
    <row r="189" spans="1:5">
      <c r="A189" s="417">
        <v>311</v>
      </c>
      <c r="B189" s="93" t="str">
        <f>B$24&amp;".1"</f>
        <v>1.1.1.2.1</v>
      </c>
      <c r="C189" s="100" t="s">
        <v>384</v>
      </c>
      <c r="D189" s="443"/>
      <c r="E189" s="194"/>
    </row>
    <row r="190" spans="1:5">
      <c r="A190" s="417">
        <v>312</v>
      </c>
      <c r="B190" s="93" t="str">
        <f>B$24&amp;".2"</f>
        <v>1.1.1.2.2</v>
      </c>
      <c r="C190" s="100" t="s">
        <v>385</v>
      </c>
      <c r="D190" s="443"/>
      <c r="E190" s="194"/>
    </row>
    <row r="191" spans="1:5">
      <c r="A191" s="417">
        <v>313</v>
      </c>
      <c r="B191" s="93" t="str">
        <f>B$24&amp;".3"</f>
        <v>1.1.1.2.3</v>
      </c>
      <c r="C191" s="100" t="s">
        <v>386</v>
      </c>
      <c r="D191" s="443"/>
      <c r="E191" s="194"/>
    </row>
    <row r="192" spans="1:5">
      <c r="A192" s="417">
        <v>314</v>
      </c>
      <c r="B192" s="93" t="str">
        <f>B$23&amp;".2"</f>
        <v>1.1.1.1.5.2</v>
      </c>
      <c r="C192" s="96" t="s">
        <v>387</v>
      </c>
      <c r="D192" s="443"/>
      <c r="E192" s="194"/>
    </row>
    <row r="193" spans="1:5">
      <c r="A193" s="417">
        <v>315</v>
      </c>
      <c r="B193" s="93">
        <v>4</v>
      </c>
      <c r="C193" s="99" t="s">
        <v>388</v>
      </c>
      <c r="D193" s="443"/>
      <c r="E193" s="194"/>
    </row>
    <row r="194" spans="1:5">
      <c r="A194" s="417">
        <v>316</v>
      </c>
      <c r="B194" s="93" t="str">
        <f>B$29&amp;".1"</f>
        <v>1.1.1.3.1</v>
      </c>
      <c r="C194" s="96" t="s">
        <v>389</v>
      </c>
      <c r="D194" s="443"/>
      <c r="E194" s="194"/>
    </row>
    <row r="195" spans="1:5">
      <c r="A195" s="417">
        <v>317</v>
      </c>
      <c r="B195" s="93" t="str">
        <f>B$29&amp;".2"</f>
        <v>1.1.1.3.2</v>
      </c>
      <c r="C195" s="96" t="s">
        <v>387</v>
      </c>
      <c r="D195" s="443"/>
      <c r="E195" s="194"/>
    </row>
    <row r="196" spans="1:5">
      <c r="A196" s="417">
        <v>318</v>
      </c>
      <c r="B196" s="93">
        <v>5</v>
      </c>
      <c r="C196" s="101" t="s">
        <v>390</v>
      </c>
      <c r="D196" s="443"/>
      <c r="E196" s="194"/>
    </row>
    <row r="197" spans="1:5">
      <c r="A197" s="417">
        <v>319</v>
      </c>
      <c r="B197" s="93">
        <v>6</v>
      </c>
      <c r="C197" s="99" t="s">
        <v>391</v>
      </c>
      <c r="D197" s="443"/>
      <c r="E197" s="194"/>
    </row>
    <row r="198" spans="1:5">
      <c r="A198" s="417">
        <v>320</v>
      </c>
      <c r="B198" s="93">
        <v>7</v>
      </c>
      <c r="C198" s="101" t="s">
        <v>392</v>
      </c>
      <c r="D198" s="443"/>
      <c r="E198" s="194"/>
    </row>
    <row r="199" spans="1:5">
      <c r="A199" s="90" t="s">
        <v>393</v>
      </c>
      <c r="B199" s="91"/>
      <c r="C199" s="91"/>
      <c r="D199" s="98"/>
      <c r="E199" s="194"/>
    </row>
    <row r="200" spans="1:5">
      <c r="A200" s="417">
        <v>321</v>
      </c>
      <c r="B200" s="102">
        <v>8</v>
      </c>
      <c r="C200" s="101" t="s">
        <v>394</v>
      </c>
      <c r="D200" s="47">
        <f>10%*($D$15+$D$24+$D$29+$D$30+$D$31+$D$33+$D$35-$D$41-$D$45-$D$48-$D$49-$D$50-$D$54-$D$56-$D$57)</f>
        <v>0</v>
      </c>
      <c r="E200" s="194"/>
    </row>
    <row r="201" spans="1:5">
      <c r="A201" s="417">
        <v>322</v>
      </c>
      <c r="B201" s="93">
        <v>9</v>
      </c>
      <c r="C201" s="101" t="s">
        <v>395</v>
      </c>
      <c r="D201" s="47">
        <f>10%*($D$15+$D$24+$D$29+$D$30+$D$31+$D$32+$D$33+$D$35+$D$41+$D$45+$D$48+$D$49+$D$50+$D$54+$D$57+$D$58+$D$59+$D$60)</f>
        <v>0</v>
      </c>
      <c r="E201" s="194"/>
    </row>
    <row r="202" spans="1:5">
      <c r="A202" s="417">
        <v>323</v>
      </c>
      <c r="B202" s="93">
        <v>10</v>
      </c>
      <c r="C202" s="101" t="s">
        <v>396</v>
      </c>
      <c r="D202" s="47">
        <f>15%*($D$201/10%-($D$180-$D$185+$D$205))/85%</f>
        <v>0</v>
      </c>
      <c r="E202" s="194"/>
    </row>
    <row r="203" spans="1:5">
      <c r="A203" s="417">
        <v>324</v>
      </c>
      <c r="B203" s="93">
        <v>11</v>
      </c>
      <c r="C203" s="101" t="s">
        <v>397</v>
      </c>
      <c r="D203" s="47">
        <f>SUM($D$14+$D$67+IF($D$88&gt;1/3*($D$14+$D$67),1/3*($D$14+$D$67),$D$88))</f>
        <v>0</v>
      </c>
      <c r="E203" s="194"/>
    </row>
    <row r="204" spans="1:5">
      <c r="A204" s="90" t="s">
        <v>398</v>
      </c>
      <c r="B204" s="91"/>
      <c r="C204" s="91"/>
      <c r="D204" s="98"/>
      <c r="E204" s="194"/>
    </row>
    <row r="205" spans="1:5">
      <c r="A205" s="417">
        <v>325</v>
      </c>
      <c r="B205" s="102">
        <v>15</v>
      </c>
      <c r="C205" s="101" t="s">
        <v>399</v>
      </c>
      <c r="D205" s="401">
        <f>SUM($D$206+$D$209+$D$212)</f>
        <v>0</v>
      </c>
      <c r="E205" s="194"/>
    </row>
    <row r="206" spans="1:5">
      <c r="A206" s="417">
        <v>326</v>
      </c>
      <c r="B206" s="102" t="str">
        <f>B205&amp;".1"</f>
        <v>15.1</v>
      </c>
      <c r="C206" s="207" t="s">
        <v>400</v>
      </c>
      <c r="D206" s="401">
        <f>SUM($D$207+$D$208)</f>
        <v>0</v>
      </c>
      <c r="E206" s="194"/>
    </row>
    <row r="207" spans="1:5">
      <c r="A207" s="417">
        <v>327</v>
      </c>
      <c r="B207" s="102" t="str">
        <f>B206&amp;".1"</f>
        <v>15.1.1</v>
      </c>
      <c r="C207" s="96" t="s">
        <v>401</v>
      </c>
      <c r="D207" s="443"/>
      <c r="E207" s="194"/>
    </row>
    <row r="208" spans="1:5">
      <c r="A208" s="417">
        <v>328</v>
      </c>
      <c r="B208" s="102" t="str">
        <f>B206&amp;".2"</f>
        <v>15.1.2</v>
      </c>
      <c r="C208" s="96" t="s">
        <v>402</v>
      </c>
      <c r="D208" s="369"/>
      <c r="E208" s="194"/>
    </row>
    <row r="209" spans="1:5">
      <c r="A209" s="417">
        <v>329</v>
      </c>
      <c r="B209" s="102" t="str">
        <f>B205&amp;".2"</f>
        <v>15.2</v>
      </c>
      <c r="C209" s="207" t="s">
        <v>403</v>
      </c>
      <c r="D209" s="401">
        <f>SUM($D$210+$D$211)</f>
        <v>0</v>
      </c>
      <c r="E209" s="194"/>
    </row>
    <row r="210" spans="1:5">
      <c r="A210" s="417">
        <v>330</v>
      </c>
      <c r="B210" s="102" t="str">
        <f>B209&amp;".1"</f>
        <v>15.2.1</v>
      </c>
      <c r="C210" s="96" t="s">
        <v>404</v>
      </c>
      <c r="D210" s="443"/>
      <c r="E210" s="194"/>
    </row>
    <row r="211" spans="1:5">
      <c r="A211" s="417">
        <v>331</v>
      </c>
      <c r="B211" s="102" t="str">
        <f>B209&amp;".2"</f>
        <v>15.2.2</v>
      </c>
      <c r="C211" s="96" t="s">
        <v>405</v>
      </c>
      <c r="D211" s="369"/>
      <c r="E211" s="194"/>
    </row>
    <row r="212" spans="1:5">
      <c r="A212" s="417">
        <v>332</v>
      </c>
      <c r="B212" s="102" t="str">
        <f>B205&amp;".3"</f>
        <v>15.3</v>
      </c>
      <c r="C212" s="207" t="s">
        <v>406</v>
      </c>
      <c r="D212" s="401">
        <f>SUM($D$213+$D$214)</f>
        <v>0</v>
      </c>
      <c r="E212" s="194"/>
    </row>
    <row r="213" spans="1:5">
      <c r="A213" s="417">
        <v>333</v>
      </c>
      <c r="B213" s="102" t="str">
        <f>B212&amp;".1"</f>
        <v>15.3.1</v>
      </c>
      <c r="C213" s="96" t="s">
        <v>407</v>
      </c>
      <c r="D213" s="443"/>
      <c r="E213" s="194"/>
    </row>
    <row r="214" spans="1:5">
      <c r="A214" s="417">
        <v>334</v>
      </c>
      <c r="B214" s="102" t="str">
        <f>B212&amp;".2"</f>
        <v>15.3.2</v>
      </c>
      <c r="C214" s="96" t="s">
        <v>408</v>
      </c>
      <c r="D214" s="369"/>
      <c r="E214" s="194"/>
    </row>
    <row r="215" spans="1:5">
      <c r="A215" s="90" t="s">
        <v>409</v>
      </c>
      <c r="B215" s="91"/>
      <c r="C215" s="91"/>
      <c r="D215" s="98"/>
      <c r="E215" s="194"/>
    </row>
    <row r="216" spans="1:5" ht="33.65" customHeight="1">
      <c r="A216" s="417">
        <v>335</v>
      </c>
      <c r="B216" s="102">
        <v>18</v>
      </c>
      <c r="C216" s="101" t="s">
        <v>410</v>
      </c>
      <c r="D216" s="443"/>
      <c r="E216" s="194"/>
    </row>
    <row r="217" spans="1:5" ht="26.15" customHeight="1">
      <c r="A217" s="417">
        <v>336</v>
      </c>
      <c r="B217" s="102">
        <v>19</v>
      </c>
      <c r="C217" s="101" t="s">
        <v>411</v>
      </c>
      <c r="D217" s="443"/>
      <c r="E217" s="194"/>
    </row>
    <row r="218" spans="1:5" ht="28" customHeight="1">
      <c r="A218" s="417">
        <v>337</v>
      </c>
      <c r="B218" s="102">
        <v>20</v>
      </c>
      <c r="C218" s="101" t="s">
        <v>412</v>
      </c>
      <c r="D218" s="443"/>
      <c r="E218" s="194"/>
    </row>
    <row r="219" spans="1:5">
      <c r="A219" s="90" t="s">
        <v>413</v>
      </c>
      <c r="B219" s="91"/>
      <c r="C219" s="91"/>
      <c r="D219" s="98"/>
      <c r="E219" s="194"/>
    </row>
    <row r="220" spans="1:5" ht="27">
      <c r="A220" s="417">
        <v>338</v>
      </c>
      <c r="B220" s="102">
        <v>21</v>
      </c>
      <c r="C220" s="101" t="s">
        <v>414</v>
      </c>
      <c r="D220" s="443"/>
      <c r="E220" s="194"/>
    </row>
    <row r="221" spans="1:5" ht="27">
      <c r="A221" s="417">
        <v>339</v>
      </c>
      <c r="B221" s="102">
        <v>22</v>
      </c>
      <c r="C221" s="101" t="s">
        <v>415</v>
      </c>
      <c r="D221" s="443"/>
      <c r="E221" s="194"/>
    </row>
    <row r="222" spans="1:5" ht="27">
      <c r="A222" s="417">
        <v>340</v>
      </c>
      <c r="B222" s="102">
        <v>23</v>
      </c>
      <c r="C222" s="101" t="s">
        <v>416</v>
      </c>
      <c r="D222" s="443"/>
      <c r="E222" s="194"/>
    </row>
    <row r="223" spans="1:5" ht="27">
      <c r="A223" s="417">
        <v>341</v>
      </c>
      <c r="B223" s="102">
        <v>24</v>
      </c>
      <c r="C223" s="101" t="s">
        <v>417</v>
      </c>
      <c r="D223" s="443"/>
      <c r="E223" s="194"/>
    </row>
    <row r="224" spans="1:5" ht="27">
      <c r="A224" s="417">
        <v>342</v>
      </c>
      <c r="B224" s="102">
        <v>25</v>
      </c>
      <c r="C224" s="101" t="s">
        <v>418</v>
      </c>
      <c r="D224" s="443"/>
      <c r="E224" s="194"/>
    </row>
    <row r="225" spans="1:5" ht="27">
      <c r="A225" s="417">
        <v>343</v>
      </c>
      <c r="B225" s="102">
        <v>26</v>
      </c>
      <c r="C225" s="101" t="s">
        <v>419</v>
      </c>
      <c r="D225" s="443"/>
      <c r="E225" s="194"/>
    </row>
    <row r="226" spans="1:5">
      <c r="A226" s="90" t="s">
        <v>420</v>
      </c>
      <c r="B226" s="91"/>
      <c r="C226" s="91"/>
      <c r="D226" s="98"/>
      <c r="E226" s="194"/>
    </row>
    <row r="227" spans="1:5">
      <c r="A227" s="417">
        <v>344</v>
      </c>
      <c r="B227" s="103">
        <v>28</v>
      </c>
      <c r="C227" s="104" t="s">
        <v>421</v>
      </c>
      <c r="D227" s="443"/>
      <c r="E227" s="194"/>
    </row>
    <row r="228" spans="1:5">
      <c r="A228" s="90" t="s">
        <v>422</v>
      </c>
      <c r="B228" s="91"/>
      <c r="C228" s="91"/>
      <c r="D228" s="98"/>
      <c r="E228" s="194"/>
    </row>
    <row r="229" spans="1:5">
      <c r="A229" s="418">
        <v>345</v>
      </c>
      <c r="B229" s="103">
        <v>29</v>
      </c>
      <c r="C229" s="104" t="s">
        <v>423</v>
      </c>
      <c r="D229" s="443"/>
      <c r="E229" s="194"/>
    </row>
    <row r="230" spans="1:5">
      <c r="A230" s="90" t="s">
        <v>424</v>
      </c>
      <c r="B230" s="91"/>
      <c r="C230" s="91"/>
      <c r="D230" s="98"/>
      <c r="E230" s="194"/>
    </row>
    <row r="231" spans="1:5">
      <c r="A231" s="418">
        <v>346</v>
      </c>
      <c r="B231" s="103">
        <v>31</v>
      </c>
      <c r="C231" s="104" t="s">
        <v>425</v>
      </c>
      <c r="D231" s="443"/>
      <c r="E231" s="194"/>
    </row>
    <row r="232" spans="1:5" ht="15" thickBot="1">
      <c r="A232" s="419">
        <v>347</v>
      </c>
      <c r="B232" s="105">
        <v>32</v>
      </c>
      <c r="C232" s="106" t="s">
        <v>426</v>
      </c>
      <c r="D232" s="444"/>
      <c r="E232" s="194"/>
    </row>
    <row r="233" spans="1:5" ht="15" thickBot="1">
      <c r="A233" s="191"/>
      <c r="B233" s="191"/>
      <c r="C233" s="191"/>
      <c r="D233" s="191"/>
      <c r="E233" s="197"/>
    </row>
  </sheetData>
  <sheetProtection algorithmName="SHA-512" hashValue="b5zYmlz75qII2B7mUk7HrDM+W3Mzd00Os65bo9UaP8b5+ovP934xdEPir6cJImtwx1Di8q/B6ZmHSFnJ6Q8kPA==" saltValue="tIkfdNkeI4KuGMadUSSalQ==" spinCount="100000" sheet="1" selectLockedCells="1"/>
  <protectedRanges>
    <protectedRange sqref="D51:D54 D56:D60 D16:D18 D20:D23 D30:D34 D36:D40 D42:D44 D46:D49 D62:D66 D69:D71 D73:D82 D84 D86:D87 D90:D92 D94:D106 D108:D109 D115:D116 D120:D137 D140:D144 D146:D149 D151:D153" name="Range1"/>
    <protectedRange sqref="D155 D157:D161 D178:D180 D182 D184:D185 D189:D198 D207 D210 D213 D216:D218 D220:D225 D227 D229 D231:D232" name="Range2"/>
    <protectedRange sqref="D208 D211 D214" name="Range3"/>
  </protectedRanges>
  <mergeCells count="8">
    <mergeCell ref="A111:D111"/>
    <mergeCell ref="A163:D163"/>
    <mergeCell ref="A1:C1"/>
    <mergeCell ref="A4:B4"/>
    <mergeCell ref="A5:B5"/>
    <mergeCell ref="A6:B6"/>
    <mergeCell ref="A7:B7"/>
    <mergeCell ref="A9:D9"/>
  </mergeCells>
  <phoneticPr fontId="2" type="noConversion"/>
  <conditionalFormatting sqref="A1 C2">
    <cfRule type="notContainsBlanks" dxfId="5" priority="3">
      <formula>LEN(TRIM(A1))&gt;0</formula>
    </cfRule>
  </conditionalFormatting>
  <conditionalFormatting sqref="A4:A7">
    <cfRule type="notContainsBlanks" dxfId="4" priority="10">
      <formula>LEN(TRIM(A4))&gt;0</formula>
    </cfRule>
  </conditionalFormatting>
  <conditionalFormatting sqref="D211:D212 D214">
    <cfRule type="cellIs" dxfId="3" priority="2" stopIfTrue="1" operator="lessThan">
      <formula>0</formula>
    </cfRule>
  </conditionalFormatting>
  <conditionalFormatting sqref="E166">
    <cfRule type="expression" dxfId="2" priority="9">
      <formula>$F$12="KINDLY CONTACT MFSA"</formula>
    </cfRule>
  </conditionalFormatting>
  <conditionalFormatting sqref="E168">
    <cfRule type="expression" dxfId="1" priority="8">
      <formula>E168="KINDLY CONTACT MFSA"</formula>
    </cfRule>
  </conditionalFormatting>
  <conditionalFormatting sqref="E170">
    <cfRule type="expression" dxfId="0" priority="7">
      <formula>E170="KINDLY CONTACT MFSA"</formula>
    </cfRule>
  </conditionalFormatting>
  <dataValidations count="56">
    <dataValidation type="whole" allowBlank="1" showInputMessage="1" showErrorMessage="1" errorTitle="CA4" error="Enter a whole negative number" promptTitle="CA4" prompt="Enter a whole negative number" sqref="D208 D214 D211" xr:uid="{A4477399-1443-4687-92F7-99524D67DCE8}">
      <formula1>-9.99999999999999E+87</formula1>
      <formula2>0</formula2>
    </dataValidation>
    <dataValidation allowBlank="1" showInputMessage="1" showErrorMessage="1" prompt="This item shows, in absolute figures, the amount of own funds surplus or deficit relating to the requirement set in CRR (8%), i.e. without taking into account the capital buffers and transitional provisions on the ratio." sqref="C171" xr:uid="{14069C80-0B99-4261-BFE6-DAB17ADAD41E}"/>
    <dataValidation allowBlank="1" showInputMessage="1" showErrorMessage="1" prompt="The total capital ratio is the own funds of the institution expressed as a percentage of the total risk exposure amount._x000a_" sqref="C170" xr:uid="{D5248ADF-2819-4C4A-AAD9-9AFF00319E78}"/>
    <dataValidation allowBlank="1" showInputMessage="1" showErrorMessage="1" prompt="The T1 capital ratio is the T1 capital of the institution expressed as a percentage of the total requirement set in CRR (6%), i.e. without taking into account the capital buffers and transitional provisions on the ratio." sqref="C169" xr:uid="{CBDB6E48-C154-4FFD-AD25-4D6494ED2190}"/>
    <dataValidation allowBlank="1" showInputMessage="1" showErrorMessage="1" prompt="The T1 capital ratio is the T1 capital of the institution expressed as a percentage of the total risk exposure amount." sqref="C168" xr:uid="{B79F4825-3A88-432C-83CD-B59553B91FE9}"/>
    <dataValidation allowBlank="1" showInputMessage="1" showErrorMessage="1" prompt="This item shows, in absolute figures, the amount of CET1 capital surplus or deficit relating to the requirement set in  CRR (4,5%), i.e. without taking into account the capital buffers and transitional provisions on the ratio." sqref="C167" xr:uid="{045A33B3-6999-42C9-AC73-D5EA8534A92E}"/>
    <dataValidation allowBlank="1" showInputMessage="1" showErrorMessage="1" prompt="The CET1 capital ratio is the CET1 capital of the institution expressed as a percentage of the total risk exposure amount._x000a_" sqref="C166" xr:uid="{6B69D54C-FB88-4E3B-B8AB-EA22DA40AC9E}"/>
    <dataValidation allowBlank="1" showInputMessage="1" showErrorMessage="1" prompt="This item contains the threshhold up to which holdings in a relevant entity where an institution does not have a significant investment are not deducted.  The amount includes the items which are the base of the treshold and multiplies the base by 10%" sqref="C200" xr:uid="{4508B191-8543-4AE8-8D94-AF06EFAE369F}"/>
    <dataValidation allowBlank="1" showInputMessage="1" showErrorMessage="1" prompt="Deferred tax liabilities which may reduce the amount of deferred tax assets that rely on future profitability and are allocated to deferred tax assets that rely on future profitability and arise from temporary differences_x000a_" sqref="C185" xr:uid="{58DD8A99-3445-489C-BD39-BD411AA486E7}"/>
    <dataValidation allowBlank="1" showInputMessage="1" showErrorMessage="1" prompt="Deferred tax liabilities which may reduce the amount of deferred tax assets that rely on future profitability, and are not allocated to deferred tax assets that rely on future profitability and arise from temporary differences" sqref="C184" xr:uid="{0070593F-6066-447B-84EA-E1CAAB5850B3}"/>
    <dataValidation allowBlank="1" showInputMessage="1" showErrorMessage="1" prompt="the amount reported in this item shall be equal to the amount reported in the accounting balance sheet.  " sqref="C181" xr:uid="{55D1D0AE-FC5E-4D0D-B21C-A82876BBF1F8}"/>
    <dataValidation allowBlank="1" showInputMessage="1" showErrorMessage="1" prompt="Deferred tax assets that rely on future profitability and arise from temporary differences, and thus, their deduction from CET1 is subject to 10% and 15% thresholds.  The amount to be reported is gross of any deferred tax liabilities deduction." sqref="C180" xr:uid="{DC9391E9-B5BD-45E2-BF5B-0AE3403DA923}"/>
    <dataValidation allowBlank="1" showInputMessage="1" showErrorMessage="1" prompt="Deferred tax assets that do not rely on future profitability, and thus are subject to the application of a risk weight._x000a_" sqref="C179" xr:uid="{88514605-AF2B-428B-BF90-9AE3DDF828E8}"/>
    <dataValidation allowBlank="1" showInputMessage="1" showErrorMessage="1" prompt="The amount reported in this item shall be equal to the amount reported in the accounting balance sheet" sqref="C177" xr:uid="{322609D9-E736-48B3-8621-9D2471572B15}"/>
    <dataValidation type="whole" operator="greaterThanOrEqual" allowBlank="1" showInputMessage="1" showErrorMessage="1" sqref="D156" xr:uid="{1C8A4A03-167A-4CD4-AEB9-C173F64616F2}">
      <formula1>0</formula1>
    </dataValidation>
    <dataValidation type="whole" operator="greaterThanOrEqual" allowBlank="1" showInputMessage="1" showErrorMessage="1" sqref="D154:D155 D157:D161 D178:D180 D182 D184:D185 D189:D198 D207 D210 D213 D216:D218 D220:D225 D227 D229 D231:D232" xr:uid="{1E419831-86A3-41CA-9102-57ED1F52FA80}">
      <formula1>#REF!+D156+D160</formula1>
    </dataValidation>
    <dataValidation type="whole" allowBlank="1" showInputMessage="1" showErrorMessage="1" errorTitle="CA1 Own Funds" error="Enter a whole negative number" promptTitle="CA1 - Own Funds" prompt="Enter a whole negative number" sqref="D62:D63 D36 D40 D108 D105 D23 D49 D76 D97 D54 D65 D86 D80:D82 D56:D60" xr:uid="{C2FA5BBA-442A-4365-BC47-9CA9730FD126}">
      <formula1>-9.99999999999999E+68</formula1>
      <formula2>0</formula2>
    </dataValidation>
    <dataValidation type="whole" allowBlank="1" showInputMessage="1" showErrorMessage="1" sqref="D19 D41 D93 D45 D50 D55 D72" xr:uid="{65516F7A-B522-419F-9F99-30F82B782A9A}">
      <formula1>-9.99999999999999E+68</formula1>
      <formula2>0</formula2>
    </dataValidation>
    <dataValidation allowBlank="1" showInputMessage="1" showErrorMessage="1" prompt="synthetic holding' means an investment by an institution in a financial instrument the value of which is directly linked to the value of the capital instruments issued by a financial sector entity." sqref="C22" xr:uid="{BB261A99-00BE-49A8-A845-A0FC3C68158D}"/>
    <dataValidation allowBlank="1" showInputMessage="1" showErrorMessage="1" prompt="Adjustments to deductions due to transitional provisions" sqref="C106" xr:uid="{E59BEDFC-11D7-4355-A3D9-B3A4DC5B47ED}"/>
    <dataValidation allowBlank="1" showInputMessage="1" showErrorMessage="1" prompt="Direct and indirect holdings by the institution of T2 instruments of relevant entities where the institution has a significant investment are completely deducted." sqref="C105" xr:uid="{3CE632DF-3DF5-4E7B-B5EA-47F0192E6DEF}"/>
    <dataValidation allowBlank="1" showInputMessage="1" showErrorMessage="1" prompt="Part of the direct and indirect holdings by the institution of instruments of relevant entities where the institution does not have a significant investment that has to be deducted from T2." sqref="C104" xr:uid="{D41DA138-197B-46E0-A1A0-AC7CF1949C90}"/>
    <dataValidation allowBlank="1" showInputMessage="1" showErrorMessage="1" prompt="Holdings in T2 instruments of relevant entities where there is a reciprocal cross holding that the competent authority considers to have been designed to inflate artificially the own funds of the institution.  " sqref="C103" xr:uid="{C4AEAF5A-E324-4789-B7CA-F914964393C1}"/>
    <dataValidation allowBlank="1" showInputMessage="1" showErrorMessage="1" prompt="For institutions calculating risk-weighted exposure amounts in accordance with standard approach, this item contains the general credit risk adjustments eligible as T2 capital.  " sqref="C102" xr:uid="{2E848EEC-BEA5-4C0A-88AB-DDA5B8765F08}"/>
    <dataValidation allowBlank="1" showInputMessage="1" showErrorMessage="1" prompt="Adjustments to the qualifying own funds included in consolidated T2 capital due to transitional provisions" sqref="C100" xr:uid="{CCCBE19D-B9FB-46FA-A7D4-672DCF21CACD}"/>
    <dataValidation allowBlank="1" showInputMessage="1" showErrorMessage="1" prompt="Sum of all the amounts of qualifying own funds of subsidiaries that is included in consolidated T2" sqref="C99" xr:uid="{0C768CBC-0546-4980-AC7B-376478DBF602}"/>
    <dataValidation allowBlank="1" showInputMessage="1" showErrorMessage="1" prompt="Amount of capital instruments transitionally grandfathered as T2." sqref="C98" xr:uid="{596FEC7B-CBDD-4010-A1EC-BFE273F5CF5B}"/>
    <dataValidation allowBlank="1" showInputMessage="1" showErrorMessage="1" prompt="Direct and indirect holdings by the institution of AT1 instruments of relevant entities where the institution has a significant investment are completely deducted" sqref="C82" xr:uid="{18BBE317-13EC-4156-8C3C-17309F010AC8}"/>
    <dataValidation allowBlank="1" showInputMessage="1" showErrorMessage="1" prompt="Part of the direct and indirect holdings by the institution of instruments of relevant entities where the institution does not have a significant investment that has to be deducted from AT1_x000a_" sqref="C81" xr:uid="{E45C6E64-C062-4C20-83FD-09F044B2D6E0}"/>
    <dataValidation allowBlank="1" showInputMessage="1" showErrorMessage="1" prompt="Adjustments to the qualifying T1 capital included in consolidated AT1 capital due to transitional provisions. This item is obtained directly from CA5._x000a_" sqref="C79" xr:uid="{28FFE6FF-01A4-4270-8A5C-EA39562FE452}"/>
    <dataValidation allowBlank="1" showInputMessage="1" showErrorMessage="1" prompt="Amount of capital instruments transitionally grandfathered as AT1. The amount to be reported is directly obtained from CA5." sqref="C77" xr:uid="{F2B6A686-2F0D-4AB3-9900-EA7470D8AEFE}"/>
    <dataValidation allowBlank="1" showInputMessage="1" showErrorMessage="1" prompt="direct and indirect holdings by an institution of own Additional Tier 1 instruments, including own Additional Tier 1 instruments that an institution could be obliged to purchase as a result of existing contractual obligations." sqref="C76" xr:uid="{DD5DF95A-4443-4EDE-BDCB-0C73521A1028}"/>
    <dataValidation allowBlank="1" showInputMessage="1" showErrorMessage="1" prompt="'synthetic holding' means an investment by an institution in a financial instrument the value of which is directly linked to the value of the capital instruments issued by a financial sector entity." sqref="C75" xr:uid="{E2C0DE5F-EC8C-4DCE-9C57-C69EC7B6EF12}"/>
    <dataValidation allowBlank="1" showInputMessage="1" showErrorMessage="1" prompt="Direct and indirect holdings by an institution of own Additional Tier 1 instruments, including own Additional Tier 1 instruments that an institution could be obliged to purchase as a result of existing contractual obligations" sqref="C73" xr:uid="{EDB2E05E-FAB1-455D-8ED8-D57C098B1877}"/>
    <dataValidation allowBlank="1" showInputMessage="1" showErrorMessage="1" prompt="The exposure amount of the following items which qualify for a risk weight of 1 250 %, where the institution deducts that exposure amount from Common Equity Tier 1 capital as an alternative to applying a risk weight of 1 250 %_x000a_" sqref="C57" xr:uid="{1B1B821F-FC46-42B6-B375-63876735CD74}"/>
    <dataValidation allowBlank="1" showInputMessage="1" showErrorMessage="1" prompt="the amount of items required to be deducted from Additional Tier 1 items pursuant to Article 53 that exceeds the Additional Tier 1 capital of the institution; " sqref="C55" xr:uid="{0893B24B-4C9C-448C-BD66-7823DB3251D5}"/>
    <dataValidation allowBlank="1" showInputMessage="1" showErrorMessage="1" prompt="‘reciprocal cross holding’ means a holding by an institution of the own funds instruments or other capital instruments issued by relevant entities where those entities also hold own funds instruments issued by the institution" sqref="C54" xr:uid="{79E54872-A170-4E3A-B0BE-95CB0AB6F192}"/>
    <dataValidation allowBlank="1" showInputMessage="1" showErrorMessage="1" prompt="the amount of assets in the defined benefit pension fund which the institution has an unrestricted ability to use, provided the institution has received the prior consent of the competent authority." sqref="C53" xr:uid="{6A189B99-E376-4AD3-A8FD-92EC470EA904}"/>
    <dataValidation allowBlank="1" showInputMessage="1" showErrorMessage="1" prompt="the amount of any associated deferred tax liability which could be extinguished if the assets became impaired or were derecognised under the applicable accounting standard;" sqref="C52" xr:uid="{30F8D2D9-C622-4693-A449-F6BAA9A9E802}"/>
    <dataValidation allowBlank="1" showInputMessage="1" showErrorMessage="1" prompt="defined benefit pension fund assets and adjustments of net pension liabilities of the institution;" sqref="C56 C51" xr:uid="{B03717EC-77C2-4324-B9E9-09160C99F9A1}"/>
    <dataValidation allowBlank="1" showInputMessage="1" showErrorMessage="1" prompt="‘defined benefit pension fund assets’ means the assets of a defined pension fund or plan, as applicable, calculated after they have been reduced by the amount of obligations under the same fund or plan" sqref="C50" xr:uid="{3762E35C-B720-4F36-BD0A-D0A4ABEC73D8}"/>
    <dataValidation allowBlank="1" showInputMessage="1" showErrorMessage="1" prompt="deferred tax assets that rely on future profitability or whose monetization cannot be considered as certain;_x000a_" sqref="C48" xr:uid="{2CD27410-3DBC-4928-8643-E6FD05B8942B}"/>
    <dataValidation allowBlank="1" showInputMessage="1" showErrorMessage="1" prompt="the amount to be deducted shall be reduced by the amount of associated deferred tax liabilities that would be extinguished if the intangible assets became impaired or were derecognised under the relevant accounting standard " sqref="C47" xr:uid="{6B73331E-431E-443E-A7D1-78B2D0D99FFA}"/>
    <dataValidation allowBlank="1" showInputMessage="1" showErrorMessage="1" prompt="Intangible Assets" sqref="C46" xr:uid="{BC8B2B54-161E-407C-98AA-43215903EC93}"/>
    <dataValidation allowBlank="1" showInputMessage="1" showErrorMessage="1" prompt="‘intangible assets’ has the same meaning as under the applicable accounting standard;" sqref="C45" xr:uid="{493CD2FF-4757-480A-A141-BA3EE4F20972}"/>
    <dataValidation allowBlank="1" showInputMessage="1" showErrorMessage="1" prompt="the amount to be deducted shall be reduced by the amount of associated deferred tax liabilities that would be extinguished if the intangible assets became impaired or were derecognised under the relevant accounting standard;  " sqref="C44" xr:uid="{049A1B62-16D7-4E21-90D2-978252AA2A80}"/>
    <dataValidation allowBlank="1" showInputMessage="1" showErrorMessage="1" prompt="the amount to be deducted shall include goodwill included in the valuation of significant investments of the institution." sqref="C43" xr:uid="{E24EA396-7E1B-4212-8A52-5106B695CBF6}"/>
    <dataValidation allowBlank="1" showInputMessage="1" showErrorMessage="1" prompt="‘goodwill’ has the same meaning as under the applicable accounting standard" sqref="C41" xr:uid="{A688D507-B06C-486F-B8A6-4EFCD0AEC7C5}"/>
    <dataValidation allowBlank="1" showInputMessage="1" showErrorMessage="1" prompt="Institutions shall apply  to all their assets measured at fair value when calculating the amount of their own funds and shall deduct from Common Equity Tier 1 capital the amount of any additional value adjustments necessary. " sqref="C40" xr:uid="{45A82C86-0169-414E-99DB-1D88BB02782C}"/>
    <dataValidation allowBlank="1" showInputMessage="1" showErrorMessage="1" prompt="the fair value reserves related to gains or losses on cash flow hedges of financial instruments that are not valued at fair value, including projected cash flows;  " sqref="C37" xr:uid="{817FA42B-3AA4-47CA-A4FC-EAFCEBE2002A}"/>
    <dataValidation allowBlank="1" showInputMessage="1" showErrorMessage="1" prompt="accumulated other comprehensive income’ has the same meaning as under International Accounting Standard " sqref="C29" xr:uid="{4D09B20C-995D-483C-8501-264BA98F578F}"/>
    <dataValidation allowBlank="1" showInputMessage="1" showErrorMessage="1" prompt="‘profit’ has the same meaning as under the applicable accounting standard;" sqref="C26" xr:uid="{EA0E16C0-61BC-47BE-93CB-D523D67D75AA}"/>
    <dataValidation allowBlank="1" showInputMessage="1" showErrorMessage="1" prompt="‘retained earnings’ means profits and losses brought forward as a result of the final application of profit or loss under the applicable accounting standards;" sqref="C25" xr:uid="{E07E6374-3661-4EDF-97E6-F72B4CA6CC37}"/>
    <dataValidation type="whole" operator="lessThanOrEqual" allowBlank="1" showInputMessage="1" showErrorMessage="1" errorTitle="CA 1 - Own Funds" error="Enter a whole negative number" promptTitle="CA 1 - Own Funds" prompt="Enter a whole negative number" sqref="D47 D51:D53 D43:D44" xr:uid="{BDADD48C-A6A2-48FD-B8C7-9719EC3933B8}">
      <formula1>0</formula1>
    </dataValidation>
    <dataValidation allowBlank="1" showInputMessage="1" showErrorMessage="1" prompt="Profit or Loss after tax less paid and proposed dividends .  " sqref="C27" xr:uid="{D1493027-CC7D-41BA-835B-07E48AEFB61B}"/>
    <dataValidation type="whole" allowBlank="1" showInputMessage="1" showErrorMessage="1" sqref="D16:D18 D20:D22 D30:D34 D37:D39 D42 D46 D48 D64 D66 D69:D71 D73:D75 D77:D79 D84 D87 D90:D92 D94:D96 D106 D98:D104 D109 D115:D116 D120:D137 D140:D144 D146:D149 D151:D153" xr:uid="{05A887A4-87B8-4FAA-8445-1C223A9B1333}">
      <formula1>0</formula1>
      <formula2>10000000000000000000</formula2>
    </dataValidation>
  </dataValidations>
  <hyperlinks>
    <hyperlink ref="C4" location="'Own Funds'!B7" display="C 01.00 - Own Funds (CA1)" xr:uid="{1EC359DD-52D4-4363-85C0-E905AAC8C79E}"/>
    <hyperlink ref="C5" location="'Own Funds'!B110" display="C 02.00 - Own Funds Requirements (CA2)" xr:uid="{658F1552-F524-479C-8F66-3D4F911C0241}"/>
    <hyperlink ref="C6" location="'Own Funds'!B189" display="C 03.00 - Capital Ratios And Capital Levels (CA3)" xr:uid="{9905D757-F963-48AA-86EC-B22E32F383FA}"/>
    <hyperlink ref="C7" location="'Own Funds'!B206" display="C 04.00 - Memorandum Items (CA4)" xr:uid="{79E92631-9496-44DE-89F2-DA5EE0373DE2}"/>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197059d2-ca19-46bc-b404-3b90084f1087" ContentTypeId="0x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6F36F7ED726F8641ADA61E9C881E6434" ma:contentTypeVersion="6" ma:contentTypeDescription="Create a new document." ma:contentTypeScope="" ma:versionID="20c1b06af463d3edd818069fd85d3d25">
  <xsd:schema xmlns:xsd="http://www.w3.org/2001/XMLSchema" xmlns:xs="http://www.w3.org/2001/XMLSchema" xmlns:p="http://schemas.microsoft.com/office/2006/metadata/properties" xmlns:ns2="022dfa6b-8a90-4eb4-babb-4cb45ef33528" targetNamespace="http://schemas.microsoft.com/office/2006/metadata/properties" ma:root="true" ma:fieldsID="aff11ca5c717097285dff9c8bbcb2a20" ns2:_="">
    <xsd:import namespace="022dfa6b-8a90-4eb4-babb-4cb45ef3352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dfa6b-8a90-4eb4-babb-4cb45ef335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C6C0577-8E51-4F54-A0AC-ECD6E1BF8951}">
  <ds:schemaRefs>
    <ds:schemaRef ds:uri="http://schemas.microsoft.com/sharepoint/v3/contenttype/forms"/>
  </ds:schemaRefs>
</ds:datastoreItem>
</file>

<file path=customXml/itemProps2.xml><?xml version="1.0" encoding="utf-8"?>
<ds:datastoreItem xmlns:ds="http://schemas.openxmlformats.org/officeDocument/2006/customXml" ds:itemID="{B07425FF-2D61-48FE-8A4D-07DBFDA13EED}">
  <ds:schemaRefs>
    <ds:schemaRef ds:uri="Microsoft.SharePoint.Taxonomy.ContentTypeSync"/>
  </ds:schemaRefs>
</ds:datastoreItem>
</file>

<file path=customXml/itemProps3.xml><?xml version="1.0" encoding="utf-8"?>
<ds:datastoreItem xmlns:ds="http://schemas.openxmlformats.org/officeDocument/2006/customXml" ds:itemID="{B1092EEA-8B35-4556-863C-D303E5A31D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2dfa6b-8a90-4eb4-babb-4cb45ef335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392F52F-9DE3-4ADA-820B-ECF7544FCA2E}">
  <ds:schemaRefs>
    <ds:schemaRef ds:uri="http://purl.org/dc/dcmitype/"/>
    <ds:schemaRef ds:uri="http://schemas.microsoft.com/office/infopath/2007/PartnerControls"/>
    <ds:schemaRef ds:uri="http://schemas.openxmlformats.org/package/2006/metadata/core-properties"/>
    <ds:schemaRef ds:uri="http://purl.org/dc/elements/1.1/"/>
    <ds:schemaRef ds:uri="http://purl.org/dc/terms/"/>
    <ds:schemaRef ds:uri="http://www.w3.org/XML/1998/namespace"/>
    <ds:schemaRef ds:uri="http://schemas.microsoft.com/office/2006/documentManagement/types"/>
    <ds:schemaRef ds:uri="http://schemas.microsoft.com/office/2006/metadata/properties"/>
    <ds:schemaRef ds:uri="022dfa6b-8a90-4eb4-babb-4cb45ef33528"/>
  </ds:schemaRefs>
</ds:datastoreItem>
</file>

<file path=docMetadata/LabelInfo.xml><?xml version="1.0" encoding="utf-8"?>
<clbl:labelList xmlns:clbl="http://schemas.microsoft.com/office/2020/mipLabelMetadata">
  <clbl:label id="{002ad98a-4c15-4bb3-8de1-8e7e6baaadd0}" enabled="1" method="Standard" siteId="{8410b6b8-f588-443a-9e60-c749811fbe5f}"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Cover Sheet</vt:lpstr>
      <vt:lpstr>Representation Sheet</vt:lpstr>
      <vt:lpstr>Custody Sheet</vt:lpstr>
      <vt:lpstr>List of Sub-Custodian Sheet</vt:lpstr>
      <vt:lpstr>Capital Requirement Sheet</vt:lpstr>
      <vt:lpstr>Financial Data Sheet</vt:lpstr>
      <vt:lpstr>Own Funds Sheet</vt:lpstr>
    </vt:vector>
  </TitlesOfParts>
  <Manager/>
  <Company>Malta Financial Services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 Cauchi</dc:creator>
  <cp:keywords/>
  <dc:description/>
  <cp:lastModifiedBy>Andre Cauchi</cp:lastModifiedBy>
  <cp:revision/>
  <dcterms:created xsi:type="dcterms:W3CDTF">2024-12-17T12:23:01Z</dcterms:created>
  <dcterms:modified xsi:type="dcterms:W3CDTF">2025-11-14T12:34:32Z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0x0101006F36F7ED726F8641ADA61E9C881E6434</vt:lpwstr>
  </property>
</Properties>
</file>